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Калькуляция" sheetId="1" r:id="rId1"/>
    <sheet name="расшифровка ОХР" sheetId="2" r:id="rId2"/>
  </sheets>
  <definedNames>
    <definedName name="_xlnm.Print_Area" localSheetId="0">'Калькуляция'!$C$3:$AL$49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  <author>u-jeenn</author>
  </authors>
  <commentList>
    <comment ref="E22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а22</t>
        </r>
      </text>
    </comment>
    <comment ref="E23" authorId="0">
      <text>
        <r>
          <rPr>
            <sz val="8"/>
            <rFont val="Tahoma"/>
            <family val="2"/>
          </rPr>
          <t>взято значение 0,2%, для изменения, измените значение в ячейке а23</t>
        </r>
      </text>
    </comment>
    <comment ref="AM2" authorId="1">
      <text>
        <r>
          <rPr>
            <sz val="8"/>
            <rFont val="Tahoma"/>
            <family val="2"/>
          </rPr>
          <t>Приложение 2
к Методическим рекомендациям 
по прогнозированию, учету 
и калькулированию себестоимости 
туристических услуг
Постановление от 23.01.2009 № 2
Министерство спорта и туризма Республики Беларусь</t>
        </r>
      </text>
    </comment>
    <comment ref="E20" authorId="0">
      <text>
        <r>
          <rPr>
            <sz val="8"/>
            <rFont val="Tahoma"/>
            <family val="2"/>
          </rPr>
          <t>взято значение 10%, для изменения, измените значение в ячейке а20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  <author>u-jeenn</author>
  </authors>
  <commentList>
    <comment ref="D10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а10</t>
        </r>
      </text>
    </comment>
    <comment ref="D11" authorId="0">
      <text>
        <r>
          <rPr>
            <sz val="8"/>
            <rFont val="Tahoma"/>
            <family val="2"/>
          </rPr>
          <t>взято значение 0,2%, для изменения, измените значение в ячейке а11</t>
        </r>
      </text>
    </comment>
    <comment ref="F2" authorId="1">
      <text>
        <r>
          <rPr>
            <sz val="8"/>
            <rFont val="Tahoma"/>
            <family val="2"/>
          </rPr>
          <t>Приложение 4
к Методическим рекомендациям 
по прогнозированию, учету 
и калькулированию себестоимости 
туристических услуг
Постановление от 23.01.2009 № 2
Министерство спорта и туризма Республики Беларусь</t>
        </r>
      </text>
    </comment>
  </commentList>
</comments>
</file>

<file path=xl/sharedStrings.xml><?xml version="1.0" encoding="utf-8"?>
<sst xmlns="http://schemas.openxmlformats.org/spreadsheetml/2006/main" count="70" uniqueCount="58">
  <si>
    <t>(подпись)</t>
  </si>
  <si>
    <t>№ п/п</t>
  </si>
  <si>
    <t>УТВЕРЖДАЮ</t>
  </si>
  <si>
    <t>Руководитель</t>
  </si>
  <si>
    <t>(наименование юридического</t>
  </si>
  <si>
    <t>лица или индивидуального предпринимателя)</t>
  </si>
  <si>
    <t>(И.О.Фамилия)</t>
  </si>
  <si>
    <t>"</t>
  </si>
  <si>
    <t>г.</t>
  </si>
  <si>
    <t>ПЛАНОВАЯ КАЛЬКУЛЯЦИЯ</t>
  </si>
  <si>
    <t>Наименования статей затрат</t>
  </si>
  <si>
    <t>Сумма (руб.)</t>
  </si>
  <si>
    <t xml:space="preserve">Основная заработная плата </t>
  </si>
  <si>
    <t xml:space="preserve">Начисления на оплату труда: </t>
  </si>
  <si>
    <t>отчисления в Фонд социальной защиты населения Министерства труда и социальной защиты Республики Беларусь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</si>
  <si>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</si>
  <si>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 xml:space="preserve">Себестоимость услуги </t>
  </si>
  <si>
    <t xml:space="preserve">Рентабельность к себестоимости, % </t>
  </si>
  <si>
    <t xml:space="preserve">Прибыль </t>
  </si>
  <si>
    <t xml:space="preserve">Итого </t>
  </si>
  <si>
    <t xml:space="preserve">Налог на добавленную стоимость, ставка в % </t>
  </si>
  <si>
    <t xml:space="preserve">Сумма налога на добавленную стоимость </t>
  </si>
  <si>
    <t>Главный бухгалтер</t>
  </si>
  <si>
    <t xml:space="preserve">Экономист </t>
  </si>
  <si>
    <t>Синий цвет цифр обозначает, что заполнение данных ячеек происходит автоматически.</t>
  </si>
  <si>
    <t>Должность</t>
  </si>
  <si>
    <t>Амортизация нематериальных активов</t>
  </si>
  <si>
    <t>Амортизация основных средств</t>
  </si>
  <si>
    <t>Командировочные расходы</t>
  </si>
  <si>
    <t>Услуги банка</t>
  </si>
  <si>
    <t>Услуги связи</t>
  </si>
  <si>
    <t>Заработная плата административно-управленческого персонала</t>
  </si>
  <si>
    <t xml:space="preserve">Начисления на оплату труда административно-управленческого персонала: </t>
  </si>
  <si>
    <t xml:space="preserve">Стоимость без налога на добавленную стоимость </t>
  </si>
  <si>
    <t>2.1</t>
  </si>
  <si>
    <t>2.2</t>
  </si>
  <si>
    <t>Стоимость с учетом налога на добавленную стоимость</t>
  </si>
  <si>
    <t xml:space="preserve">Стоимость с учетом округления </t>
  </si>
  <si>
    <t>расчета стоимости туристической услуги</t>
  </si>
  <si>
    <t>по организации подбора тура</t>
  </si>
  <si>
    <t>"Прага-Вена-Дрезден"</t>
  </si>
  <si>
    <t>Прочие расходы</t>
  </si>
  <si>
    <t>Коммерческие расходы</t>
  </si>
  <si>
    <t xml:space="preserve">Материалы </t>
  </si>
  <si>
    <t>Износ инвентаря</t>
  </si>
  <si>
    <t>Коммунальные расходы</t>
  </si>
  <si>
    <t>Эксплуатационные расходы на содержание помещений</t>
  </si>
  <si>
    <t>Арендные и лизинговые платежи</t>
  </si>
  <si>
    <t>Представительские расходы</t>
  </si>
  <si>
    <t>Налоги</t>
  </si>
  <si>
    <t>Заработная плата производственного персонала</t>
  </si>
  <si>
    <t>Процент общехозяйственных расходов к заработной плате производственного персонала</t>
  </si>
  <si>
    <t>Сумма, тыс. руб</t>
  </si>
  <si>
    <t xml:space="preserve">Расшифровка процента общехозяйственных расходов </t>
  </si>
  <si>
    <t xml:space="preserve">Налог на услуги, ставка в % </t>
  </si>
  <si>
    <t>Сумма налога на услуги</t>
  </si>
  <si>
    <t>Стоимость с учетом налога на добавленную стоимость и налога на услуги</t>
  </si>
  <si>
    <t>Дополнительная заработная плата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</si>
</sst>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419]mmmm\ yyyy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i/>
      <u val="single"/>
      <sz val="10"/>
      <name val="Tahoma"/>
      <family val="2"/>
    </font>
    <font>
      <i/>
      <sz val="9"/>
      <name val="Tahoma"/>
      <family val="2"/>
    </font>
    <font>
      <i/>
      <u val="single"/>
      <sz val="9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3" fontId="11" fillId="33" borderId="19" xfId="0" applyNumberFormat="1" applyFont="1" applyFill="1" applyBorder="1" applyAlignment="1" applyProtection="1">
      <alignment horizontal="center" vertical="center"/>
      <protection hidden="1"/>
    </xf>
    <xf numFmtId="10" fontId="4" fillId="32" borderId="0" xfId="0" applyNumberFormat="1" applyFont="1" applyFill="1" applyAlignment="1" applyProtection="1">
      <alignment vertical="center"/>
      <protection hidden="1"/>
    </xf>
    <xf numFmtId="10" fontId="5" fillId="32" borderId="0" xfId="0" applyNumberFormat="1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10" fontId="12" fillId="33" borderId="19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14" fontId="4" fillId="32" borderId="0" xfId="0" applyNumberFormat="1" applyFont="1" applyFill="1" applyAlignment="1" applyProtection="1">
      <alignment vertical="center"/>
      <protection hidden="1"/>
    </xf>
    <xf numFmtId="184" fontId="4" fillId="32" borderId="0" xfId="0" applyNumberFormat="1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182" fontId="4" fillId="32" borderId="0" xfId="0" applyNumberFormat="1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3" fontId="11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0" fontId="11" fillId="33" borderId="19" xfId="0" applyNumberFormat="1" applyFont="1" applyFill="1" applyBorder="1" applyAlignment="1" applyProtection="1">
      <alignment horizontal="center" vertical="center"/>
      <protection hidden="1"/>
    </xf>
    <xf numFmtId="9" fontId="4" fillId="33" borderId="19" xfId="0" applyNumberFormat="1" applyFont="1" applyFill="1" applyBorder="1" applyAlignment="1" applyProtection="1">
      <alignment horizontal="center" vertical="center"/>
      <protection hidden="1"/>
    </xf>
    <xf numFmtId="3" fontId="12" fillId="33" borderId="19" xfId="0" applyNumberFormat="1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10" fontId="4" fillId="33" borderId="19" xfId="0" applyNumberFormat="1" applyFont="1" applyFill="1" applyBorder="1" applyAlignment="1" applyProtection="1">
      <alignment horizontal="center" vertical="center"/>
      <protection hidden="1"/>
    </xf>
    <xf numFmtId="3" fontId="13" fillId="33" borderId="19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A6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" width="7.375" style="35" bestFit="1" customWidth="1"/>
    <col min="2" max="24" width="2.75390625" style="2" customWidth="1"/>
    <col min="25" max="26" width="3.25390625" style="2" bestFit="1" customWidth="1"/>
    <col min="27" max="42" width="2.75390625" style="2" customWidth="1"/>
    <col min="43" max="43" width="7.75390625" style="2" customWidth="1"/>
    <col min="44" max="16384" width="2.75390625" style="2" customWidth="1"/>
  </cols>
  <sheetData>
    <row r="1" spans="1:2" ht="11.25" thickBot="1">
      <c r="A1" s="2"/>
      <c r="B1" s="37" t="s">
        <v>24</v>
      </c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2" customHeight="1">
      <c r="B3" s="6"/>
      <c r="C3" s="24"/>
      <c r="D3" s="24"/>
      <c r="E3" s="24"/>
      <c r="F3" s="2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7"/>
    </row>
    <row r="4" spans="2:39" ht="12" customHeight="1">
      <c r="B4" s="6"/>
      <c r="C4" s="24"/>
      <c r="D4" s="24"/>
      <c r="E4" s="24"/>
      <c r="F4" s="2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68" t="s">
        <v>2</v>
      </c>
      <c r="U4" s="68"/>
      <c r="V4" s="68"/>
      <c r="W4" s="68"/>
      <c r="X4" s="6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7"/>
    </row>
    <row r="5" spans="2:39" ht="12" customHeight="1">
      <c r="B5" s="6"/>
      <c r="C5" s="24"/>
      <c r="D5" s="24"/>
      <c r="E5" s="24"/>
      <c r="F5" s="2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69" t="s">
        <v>3</v>
      </c>
      <c r="U5" s="69"/>
      <c r="V5" s="69"/>
      <c r="W5" s="69"/>
      <c r="X5" s="69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7"/>
    </row>
    <row r="6" spans="2:39" ht="12" customHeight="1">
      <c r="B6" s="6"/>
      <c r="C6" s="24"/>
      <c r="D6" s="24"/>
      <c r="E6" s="24"/>
      <c r="F6" s="2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66" t="s">
        <v>4</v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7"/>
    </row>
    <row r="7" spans="2:39" ht="12" customHeight="1">
      <c r="B7" s="6"/>
      <c r="C7" s="24"/>
      <c r="D7" s="24"/>
      <c r="E7" s="24"/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7"/>
    </row>
    <row r="8" spans="2:39" ht="12" customHeight="1">
      <c r="B8" s="6"/>
      <c r="C8" s="24"/>
      <c r="D8" s="24"/>
      <c r="E8" s="24"/>
      <c r="F8" s="2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66" t="s">
        <v>5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7"/>
    </row>
    <row r="9" spans="2:39" ht="12" customHeight="1">
      <c r="B9" s="6"/>
      <c r="C9" s="24"/>
      <c r="D9" s="24"/>
      <c r="E9" s="24"/>
      <c r="F9" s="2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67"/>
      <c r="U9" s="67"/>
      <c r="V9" s="67"/>
      <c r="W9" s="67"/>
      <c r="X9" s="67"/>
      <c r="Y9" s="67"/>
      <c r="Z9" s="14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7"/>
    </row>
    <row r="10" spans="2:39" ht="12" customHeight="1">
      <c r="B10" s="6"/>
      <c r="C10" s="24"/>
      <c r="D10" s="24"/>
      <c r="E10" s="24"/>
      <c r="F10" s="2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6" t="s">
        <v>0</v>
      </c>
      <c r="U10" s="66"/>
      <c r="V10" s="66"/>
      <c r="W10" s="66"/>
      <c r="X10" s="66"/>
      <c r="Y10" s="66"/>
      <c r="Z10" s="14"/>
      <c r="AA10" s="66" t="s">
        <v>6</v>
      </c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7"/>
    </row>
    <row r="11" spans="2:39" ht="12" customHeight="1">
      <c r="B11" s="6"/>
      <c r="C11" s="24"/>
      <c r="D11" s="24"/>
      <c r="E11" s="24"/>
      <c r="F11" s="2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 t="s">
        <v>7</v>
      </c>
      <c r="U11" s="27"/>
      <c r="V11" s="28" t="s">
        <v>7</v>
      </c>
      <c r="W11" s="67"/>
      <c r="X11" s="67"/>
      <c r="Y11" s="67"/>
      <c r="Z11" s="67"/>
      <c r="AA11" s="67"/>
      <c r="AB11" s="14">
        <v>20</v>
      </c>
      <c r="AC11" s="29"/>
      <c r="AD11" s="14" t="s">
        <v>8</v>
      </c>
      <c r="AE11" s="14"/>
      <c r="AF11" s="14"/>
      <c r="AG11" s="14"/>
      <c r="AH11" s="14"/>
      <c r="AI11" s="14"/>
      <c r="AJ11" s="14"/>
      <c r="AK11" s="14"/>
      <c r="AL11" s="14"/>
      <c r="AM11" s="7"/>
    </row>
    <row r="12" spans="2:39" ht="12" customHeight="1">
      <c r="B12" s="6"/>
      <c r="C12" s="24"/>
      <c r="D12" s="24"/>
      <c r="E12" s="24"/>
      <c r="F12" s="2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7"/>
    </row>
    <row r="13" spans="2:39" ht="12" customHeight="1">
      <c r="B13" s="6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7"/>
    </row>
    <row r="14" spans="2:39" ht="12" customHeight="1">
      <c r="B14" s="6"/>
      <c r="C14" s="64" t="s">
        <v>38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 t="s">
        <v>39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7"/>
    </row>
    <row r="15" spans="2:39" ht="12" customHeight="1">
      <c r="B15" s="6"/>
      <c r="C15" s="62" t="s">
        <v>40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7"/>
    </row>
    <row r="16" spans="2:39" ht="12" customHeight="1">
      <c r="B16" s="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7"/>
    </row>
    <row r="17" spans="2:39" ht="12" customHeight="1">
      <c r="B17" s="6"/>
      <c r="C17" s="24"/>
      <c r="D17" s="24"/>
      <c r="E17" s="24"/>
      <c r="F17" s="2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7"/>
    </row>
    <row r="18" spans="2:39" ht="12" customHeight="1">
      <c r="B18" s="6"/>
      <c r="C18" s="63" t="s">
        <v>1</v>
      </c>
      <c r="D18" s="63"/>
      <c r="E18" s="63" t="s">
        <v>10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 t="s">
        <v>11</v>
      </c>
      <c r="AG18" s="63"/>
      <c r="AH18" s="63"/>
      <c r="AI18" s="63"/>
      <c r="AJ18" s="63"/>
      <c r="AK18" s="63"/>
      <c r="AL18" s="63"/>
      <c r="AM18" s="7"/>
    </row>
    <row r="19" spans="2:39" ht="12" customHeight="1">
      <c r="B19" s="6"/>
      <c r="C19" s="55">
        <v>1</v>
      </c>
      <c r="D19" s="55"/>
      <c r="E19" s="57" t="s">
        <v>12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4">
        <v>30000</v>
      </c>
      <c r="AG19" s="54"/>
      <c r="AH19" s="54"/>
      <c r="AI19" s="54"/>
      <c r="AJ19" s="54"/>
      <c r="AK19" s="54"/>
      <c r="AL19" s="54"/>
      <c r="AM19" s="7"/>
    </row>
    <row r="20" spans="1:39" ht="12" customHeight="1">
      <c r="A20" s="35">
        <v>0.1</v>
      </c>
      <c r="B20" s="6"/>
      <c r="C20" s="55">
        <v>2</v>
      </c>
      <c r="D20" s="55"/>
      <c r="E20" s="57" t="s">
        <v>57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>
        <f>AF19*A20</f>
        <v>3000</v>
      </c>
      <c r="AG20" s="58"/>
      <c r="AH20" s="58"/>
      <c r="AI20" s="58"/>
      <c r="AJ20" s="58"/>
      <c r="AK20" s="58"/>
      <c r="AL20" s="58"/>
      <c r="AM20" s="7"/>
    </row>
    <row r="21" spans="2:39" ht="12" customHeight="1">
      <c r="B21" s="6"/>
      <c r="C21" s="55">
        <v>2</v>
      </c>
      <c r="D21" s="55"/>
      <c r="E21" s="57" t="s">
        <v>13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8"/>
      <c r="AG21" s="58"/>
      <c r="AH21" s="58"/>
      <c r="AI21" s="58"/>
      <c r="AJ21" s="58"/>
      <c r="AK21" s="58"/>
      <c r="AL21" s="58"/>
      <c r="AM21" s="7"/>
    </row>
    <row r="22" spans="1:39" ht="21.75" customHeight="1">
      <c r="A22" s="35">
        <v>0.34</v>
      </c>
      <c r="B22" s="6"/>
      <c r="C22" s="60" t="s">
        <v>34</v>
      </c>
      <c r="D22" s="60"/>
      <c r="E22" s="59" t="s">
        <v>14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8">
        <f>ROUND((AF19+AF20)*A22,0)</f>
        <v>11220</v>
      </c>
      <c r="AG22" s="58"/>
      <c r="AH22" s="58"/>
      <c r="AI22" s="58"/>
      <c r="AJ22" s="58"/>
      <c r="AK22" s="58"/>
      <c r="AL22" s="58"/>
      <c r="AM22" s="7"/>
    </row>
    <row r="23" spans="1:39" ht="24" customHeight="1">
      <c r="A23" s="35">
        <v>0.002</v>
      </c>
      <c r="B23" s="6"/>
      <c r="C23" s="60" t="s">
        <v>35</v>
      </c>
      <c r="D23" s="60"/>
      <c r="E23" s="59" t="s">
        <v>15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8">
        <f>ROUND((AF19+AF20)*A23,0)</f>
        <v>66</v>
      </c>
      <c r="AG23" s="58"/>
      <c r="AH23" s="58"/>
      <c r="AI23" s="58"/>
      <c r="AJ23" s="58"/>
      <c r="AK23" s="58"/>
      <c r="AL23" s="58"/>
      <c r="AM23" s="7"/>
    </row>
    <row r="24" spans="2:39" ht="12" customHeight="1">
      <c r="B24" s="6"/>
      <c r="C24" s="55">
        <v>3</v>
      </c>
      <c r="D24" s="55"/>
      <c r="E24" s="56" t="str">
        <f>CONCATENATE("Общехозяйственные расходы, ",(TEXT('расшифровка ОХР'!E26,"0,00%")))</f>
        <v>Общехозяйственные расходы, 723,29%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8">
        <f>SUM('расшифровка ОХР'!E8:E24)</f>
        <v>216986</v>
      </c>
      <c r="AG24" s="58"/>
      <c r="AH24" s="58"/>
      <c r="AI24" s="58"/>
      <c r="AJ24" s="58"/>
      <c r="AK24" s="58"/>
      <c r="AL24" s="58"/>
      <c r="AM24" s="7"/>
    </row>
    <row r="25" spans="2:39" ht="12" customHeight="1">
      <c r="B25" s="6"/>
      <c r="C25" s="55">
        <v>4</v>
      </c>
      <c r="D25" s="55"/>
      <c r="E25" s="56" t="s">
        <v>41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4">
        <v>55000</v>
      </c>
      <c r="AG25" s="54"/>
      <c r="AH25" s="54"/>
      <c r="AI25" s="54"/>
      <c r="AJ25" s="54"/>
      <c r="AK25" s="54"/>
      <c r="AL25" s="54"/>
      <c r="AM25" s="7"/>
    </row>
    <row r="26" spans="2:39" ht="12" customHeight="1">
      <c r="B26" s="6"/>
      <c r="C26" s="55">
        <v>5</v>
      </c>
      <c r="D26" s="55"/>
      <c r="E26" s="56" t="s">
        <v>42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4">
        <v>87000</v>
      </c>
      <c r="AG26" s="54"/>
      <c r="AH26" s="54"/>
      <c r="AI26" s="54"/>
      <c r="AJ26" s="54"/>
      <c r="AK26" s="54"/>
      <c r="AL26" s="54"/>
      <c r="AM26" s="7"/>
    </row>
    <row r="27" spans="2:39" ht="12" customHeight="1">
      <c r="B27" s="6"/>
      <c r="C27" s="55">
        <v>4</v>
      </c>
      <c r="D27" s="55"/>
      <c r="E27" s="56" t="s">
        <v>16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8">
        <f>SUM(AF19:AL26)</f>
        <v>403272</v>
      </c>
      <c r="AG27" s="58"/>
      <c r="AH27" s="58"/>
      <c r="AI27" s="58"/>
      <c r="AJ27" s="58"/>
      <c r="AK27" s="58"/>
      <c r="AL27" s="58"/>
      <c r="AM27" s="7"/>
    </row>
    <row r="28" spans="2:39" ht="12" customHeight="1">
      <c r="B28" s="6"/>
      <c r="C28" s="55">
        <v>5</v>
      </c>
      <c r="D28" s="55"/>
      <c r="E28" s="56" t="s">
        <v>17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71">
        <v>0.25</v>
      </c>
      <c r="AG28" s="71"/>
      <c r="AH28" s="71"/>
      <c r="AI28" s="71"/>
      <c r="AJ28" s="71"/>
      <c r="AK28" s="71"/>
      <c r="AL28" s="71"/>
      <c r="AM28" s="7"/>
    </row>
    <row r="29" spans="2:39" ht="12" customHeight="1">
      <c r="B29" s="6"/>
      <c r="C29" s="55">
        <v>6</v>
      </c>
      <c r="D29" s="55"/>
      <c r="E29" s="56" t="s">
        <v>18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8">
        <f>AF27*AF28</f>
        <v>100818</v>
      </c>
      <c r="AG29" s="58"/>
      <c r="AH29" s="58"/>
      <c r="AI29" s="58"/>
      <c r="AJ29" s="58"/>
      <c r="AK29" s="58"/>
      <c r="AL29" s="58"/>
      <c r="AM29" s="7"/>
    </row>
    <row r="30" spans="2:39" ht="12" customHeight="1">
      <c r="B30" s="6"/>
      <c r="C30" s="55">
        <v>7</v>
      </c>
      <c r="D30" s="55"/>
      <c r="E30" s="56" t="s">
        <v>19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72">
        <f>AF27+AF29</f>
        <v>504090</v>
      </c>
      <c r="AG30" s="72"/>
      <c r="AH30" s="72"/>
      <c r="AI30" s="72"/>
      <c r="AJ30" s="72"/>
      <c r="AK30" s="72"/>
      <c r="AL30" s="72"/>
      <c r="AM30" s="7"/>
    </row>
    <row r="31" spans="2:39" ht="12" customHeight="1">
      <c r="B31" s="6"/>
      <c r="C31" s="55">
        <v>8</v>
      </c>
      <c r="D31" s="55"/>
      <c r="E31" s="56" t="s">
        <v>33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8">
        <f>AF30</f>
        <v>504090</v>
      </c>
      <c r="AG31" s="58"/>
      <c r="AH31" s="58"/>
      <c r="AI31" s="58"/>
      <c r="AJ31" s="58"/>
      <c r="AK31" s="58"/>
      <c r="AL31" s="58"/>
      <c r="AM31" s="7"/>
    </row>
    <row r="32" spans="2:39" ht="12" customHeight="1">
      <c r="B32" s="6"/>
      <c r="C32" s="55">
        <v>9</v>
      </c>
      <c r="D32" s="55"/>
      <c r="E32" s="56" t="s">
        <v>20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70">
        <v>0.2</v>
      </c>
      <c r="AG32" s="70"/>
      <c r="AH32" s="70"/>
      <c r="AI32" s="70"/>
      <c r="AJ32" s="70"/>
      <c r="AK32" s="70"/>
      <c r="AL32" s="70"/>
      <c r="AM32" s="7"/>
    </row>
    <row r="33" spans="2:39" ht="12" customHeight="1">
      <c r="B33" s="6"/>
      <c r="C33" s="55">
        <v>10</v>
      </c>
      <c r="D33" s="55"/>
      <c r="E33" s="56" t="s">
        <v>21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8">
        <f>ROUND(AF31*AF32,0)</f>
        <v>100818</v>
      </c>
      <c r="AG33" s="58"/>
      <c r="AH33" s="58"/>
      <c r="AI33" s="58"/>
      <c r="AJ33" s="58"/>
      <c r="AK33" s="58"/>
      <c r="AL33" s="58"/>
      <c r="AM33" s="7"/>
    </row>
    <row r="34" spans="2:39" ht="12" customHeight="1">
      <c r="B34" s="6"/>
      <c r="C34" s="55">
        <v>11</v>
      </c>
      <c r="D34" s="55"/>
      <c r="E34" s="56" t="s">
        <v>36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8">
        <f>AF31+AF33</f>
        <v>604908</v>
      </c>
      <c r="AG34" s="58"/>
      <c r="AH34" s="58"/>
      <c r="AI34" s="58"/>
      <c r="AJ34" s="58"/>
      <c r="AK34" s="58"/>
      <c r="AL34" s="58"/>
      <c r="AM34" s="7"/>
    </row>
    <row r="35" spans="2:39" ht="12" customHeight="1">
      <c r="B35" s="6"/>
      <c r="C35" s="55">
        <v>12</v>
      </c>
      <c r="D35" s="55"/>
      <c r="E35" s="56" t="s">
        <v>54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75">
        <v>0.05</v>
      </c>
      <c r="AG35" s="75"/>
      <c r="AH35" s="75"/>
      <c r="AI35" s="75"/>
      <c r="AJ35" s="75"/>
      <c r="AK35" s="75"/>
      <c r="AL35" s="75"/>
      <c r="AM35" s="7"/>
    </row>
    <row r="36" spans="2:39" ht="12" customHeight="1">
      <c r="B36" s="6"/>
      <c r="C36" s="55">
        <v>13</v>
      </c>
      <c r="D36" s="55"/>
      <c r="E36" s="56" t="s">
        <v>55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8">
        <f>AF34*AF35</f>
        <v>30245.4</v>
      </c>
      <c r="AG36" s="58"/>
      <c r="AH36" s="58"/>
      <c r="AI36" s="58"/>
      <c r="AJ36" s="58"/>
      <c r="AK36" s="58"/>
      <c r="AL36" s="58"/>
      <c r="AM36" s="7"/>
    </row>
    <row r="37" spans="2:39" ht="12" customHeight="1">
      <c r="B37" s="6"/>
      <c r="C37" s="55">
        <v>14</v>
      </c>
      <c r="D37" s="55"/>
      <c r="E37" s="56" t="s">
        <v>56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8">
        <f>AF34+AF36</f>
        <v>635153.4</v>
      </c>
      <c r="AG37" s="58"/>
      <c r="AH37" s="58"/>
      <c r="AI37" s="58"/>
      <c r="AJ37" s="58"/>
      <c r="AK37" s="58"/>
      <c r="AL37" s="58"/>
      <c r="AM37" s="7"/>
    </row>
    <row r="38" spans="2:39" ht="12" customHeight="1">
      <c r="B38" s="6"/>
      <c r="C38" s="55">
        <v>15</v>
      </c>
      <c r="D38" s="55"/>
      <c r="E38" s="56" t="s">
        <v>37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76">
        <f>ROUND(AF37,-1)</f>
        <v>635150</v>
      </c>
      <c r="AG38" s="76"/>
      <c r="AH38" s="76"/>
      <c r="AI38" s="76"/>
      <c r="AJ38" s="76"/>
      <c r="AK38" s="76"/>
      <c r="AL38" s="76"/>
      <c r="AM38" s="7"/>
    </row>
    <row r="39" spans="2:39" ht="12" customHeight="1">
      <c r="B39" s="6"/>
      <c r="C39" s="24"/>
      <c r="D39" s="24"/>
      <c r="E39" s="24"/>
      <c r="F39" s="2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7"/>
    </row>
    <row r="40" spans="2:39" ht="12" customHeight="1">
      <c r="B40" s="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7"/>
    </row>
    <row r="41" spans="2:39" ht="12" customHeight="1">
      <c r="B41" s="6"/>
      <c r="C41" s="24"/>
      <c r="D41" s="24"/>
      <c r="E41" s="24"/>
      <c r="F41" s="2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7"/>
    </row>
    <row r="42" spans="2:39" ht="12" customHeight="1">
      <c r="B42" s="6"/>
      <c r="C42" s="24"/>
      <c r="D42" s="24"/>
      <c r="E42" s="24"/>
      <c r="F42" s="2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7"/>
    </row>
    <row r="43" spans="2:39" ht="12" customHeight="1">
      <c r="B43" s="6"/>
      <c r="C43" s="24" t="s">
        <v>22</v>
      </c>
      <c r="D43" s="24"/>
      <c r="E43" s="24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74"/>
      <c r="V43" s="74"/>
      <c r="W43" s="74"/>
      <c r="X43" s="74"/>
      <c r="Y43" s="74"/>
      <c r="Z43" s="74"/>
      <c r="AA43" s="25"/>
      <c r="AB43" s="25"/>
      <c r="AC43" s="25"/>
      <c r="AD43" s="25"/>
      <c r="AE43" s="74"/>
      <c r="AF43" s="74"/>
      <c r="AG43" s="74"/>
      <c r="AH43" s="74"/>
      <c r="AI43" s="74"/>
      <c r="AJ43" s="74"/>
      <c r="AK43" s="74"/>
      <c r="AL43" s="74"/>
      <c r="AM43" s="7"/>
    </row>
    <row r="44" spans="2:39" ht="12" customHeight="1">
      <c r="B44" s="6"/>
      <c r="C44" s="24"/>
      <c r="D44" s="24"/>
      <c r="E44" s="24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73" t="s">
        <v>0</v>
      </c>
      <c r="V44" s="73"/>
      <c r="W44" s="73"/>
      <c r="X44" s="73"/>
      <c r="Y44" s="73"/>
      <c r="Z44" s="73"/>
      <c r="AA44" s="26"/>
      <c r="AB44" s="26"/>
      <c r="AC44" s="26"/>
      <c r="AD44" s="26"/>
      <c r="AE44" s="73" t="s">
        <v>6</v>
      </c>
      <c r="AF44" s="73"/>
      <c r="AG44" s="73"/>
      <c r="AH44" s="73"/>
      <c r="AI44" s="73"/>
      <c r="AJ44" s="73"/>
      <c r="AK44" s="73"/>
      <c r="AL44" s="73"/>
      <c r="AM44" s="7"/>
    </row>
    <row r="45" spans="2:39" ht="12" customHeight="1">
      <c r="B45" s="6"/>
      <c r="C45" s="24" t="s">
        <v>23</v>
      </c>
      <c r="D45" s="24"/>
      <c r="E45" s="24"/>
      <c r="F45" s="2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74"/>
      <c r="V45" s="74"/>
      <c r="W45" s="74"/>
      <c r="X45" s="74"/>
      <c r="Y45" s="74"/>
      <c r="Z45" s="74"/>
      <c r="AA45" s="25"/>
      <c r="AB45" s="25"/>
      <c r="AC45" s="25"/>
      <c r="AD45" s="25"/>
      <c r="AE45" s="74"/>
      <c r="AF45" s="74"/>
      <c r="AG45" s="74"/>
      <c r="AH45" s="74"/>
      <c r="AI45" s="74"/>
      <c r="AJ45" s="74"/>
      <c r="AK45" s="74"/>
      <c r="AL45" s="74"/>
      <c r="AM45" s="7"/>
    </row>
    <row r="46" spans="2:39" ht="12" customHeight="1">
      <c r="B46" s="6"/>
      <c r="C46" s="24"/>
      <c r="D46" s="24"/>
      <c r="E46" s="24"/>
      <c r="F46" s="2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73" t="s">
        <v>0</v>
      </c>
      <c r="V46" s="73"/>
      <c r="W46" s="73"/>
      <c r="X46" s="73"/>
      <c r="Y46" s="73"/>
      <c r="Z46" s="73"/>
      <c r="AA46" s="26"/>
      <c r="AB46" s="26"/>
      <c r="AC46" s="26"/>
      <c r="AD46" s="26"/>
      <c r="AE46" s="73" t="s">
        <v>6</v>
      </c>
      <c r="AF46" s="73"/>
      <c r="AG46" s="73"/>
      <c r="AH46" s="73"/>
      <c r="AI46" s="73"/>
      <c r="AJ46" s="73"/>
      <c r="AK46" s="73"/>
      <c r="AL46" s="73"/>
      <c r="AM46" s="7"/>
    </row>
    <row r="47" spans="2:39" ht="12" customHeight="1">
      <c r="B47" s="6"/>
      <c r="C47" s="24"/>
      <c r="D47" s="24"/>
      <c r="E47" s="24"/>
      <c r="F47" s="2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7"/>
    </row>
    <row r="48" spans="2:39" ht="12" customHeight="1">
      <c r="B48" s="6"/>
      <c r="C48" s="24"/>
      <c r="D48" s="24"/>
      <c r="E48" s="24"/>
      <c r="F48" s="2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7"/>
    </row>
    <row r="49" spans="1:79" s="10" customFormat="1" ht="12" customHeight="1">
      <c r="A49" s="36"/>
      <c r="B49" s="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7"/>
      <c r="X49" s="17"/>
      <c r="Y49" s="17"/>
      <c r="Z49" s="17"/>
      <c r="AA49" s="17"/>
      <c r="AB49" s="17"/>
      <c r="AC49" s="15"/>
      <c r="AD49" s="15"/>
      <c r="AE49" s="15"/>
      <c r="AF49" s="15"/>
      <c r="AG49" s="15"/>
      <c r="AH49" s="15"/>
      <c r="AI49" s="15"/>
      <c r="AJ49" s="15"/>
      <c r="AK49" s="15"/>
      <c r="AL49" s="18"/>
      <c r="AM49" s="9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</row>
    <row r="50" spans="2:79" ht="11.25" thickBo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</row>
    <row r="51" spans="43:79" ht="10.5">
      <c r="AQ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21"/>
      <c r="BR51" s="19"/>
      <c r="BS51" s="19"/>
      <c r="BT51" s="19"/>
      <c r="BU51" s="19"/>
      <c r="BV51" s="19"/>
      <c r="BW51" s="19"/>
      <c r="BX51" s="19"/>
      <c r="BY51" s="19"/>
      <c r="BZ51" s="19"/>
      <c r="CA51" s="19"/>
    </row>
    <row r="52" spans="43:79" ht="10.5">
      <c r="AQ52" s="16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21"/>
      <c r="BM52" s="21"/>
      <c r="BN52" s="21"/>
      <c r="BO52" s="21"/>
      <c r="BP52" s="21"/>
      <c r="BQ52" s="21"/>
      <c r="BR52" s="19"/>
      <c r="BS52" s="19"/>
      <c r="BT52" s="19"/>
      <c r="BU52" s="19"/>
      <c r="BV52" s="19"/>
      <c r="BW52" s="19"/>
      <c r="BX52" s="19"/>
      <c r="BY52" s="19"/>
      <c r="BZ52" s="19"/>
      <c r="CA52" s="19"/>
    </row>
    <row r="53" spans="3:79" ht="10.5">
      <c r="C53" s="1"/>
      <c r="D53" s="1"/>
      <c r="E53" s="1"/>
      <c r="AQ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21"/>
      <c r="BM53" s="21"/>
      <c r="BN53" s="21"/>
      <c r="BO53" s="21"/>
      <c r="BP53" s="21"/>
      <c r="BQ53" s="21"/>
      <c r="BR53" s="19"/>
      <c r="BS53" s="19"/>
      <c r="BT53" s="19"/>
      <c r="BU53" s="19"/>
      <c r="BV53" s="19"/>
      <c r="BW53" s="19"/>
      <c r="BX53" s="19"/>
      <c r="BY53" s="19"/>
      <c r="BZ53" s="19"/>
      <c r="CA53" s="19"/>
    </row>
    <row r="54" spans="3:79" ht="10.5">
      <c r="C54" s="1"/>
      <c r="D54" s="1"/>
      <c r="E54" s="1"/>
      <c r="AQ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21"/>
      <c r="BM54" s="21"/>
      <c r="BN54" s="21"/>
      <c r="BO54" s="21"/>
      <c r="BP54" s="21"/>
      <c r="BQ54" s="21"/>
      <c r="BR54" s="19"/>
      <c r="BS54" s="19"/>
      <c r="BT54" s="19"/>
      <c r="BU54" s="19"/>
      <c r="BV54" s="19"/>
      <c r="BW54" s="19"/>
      <c r="BX54" s="19"/>
      <c r="BY54" s="19"/>
      <c r="BZ54" s="19"/>
      <c r="CA54" s="19"/>
    </row>
    <row r="55" spans="3:79" ht="10.5">
      <c r="C55" s="1"/>
      <c r="D55" s="1"/>
      <c r="E55" s="1"/>
      <c r="AQ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21"/>
      <c r="BM55" s="21"/>
      <c r="BN55" s="21"/>
      <c r="BO55" s="21"/>
      <c r="BP55" s="21"/>
      <c r="BQ55" s="21"/>
      <c r="BR55" s="19"/>
      <c r="BS55" s="19"/>
      <c r="BT55" s="19"/>
      <c r="BU55" s="19"/>
      <c r="BV55" s="19"/>
      <c r="BW55" s="19"/>
      <c r="BX55" s="19"/>
      <c r="BY55" s="19"/>
      <c r="BZ55" s="19"/>
      <c r="CA55" s="19"/>
    </row>
    <row r="56" spans="3:79" ht="10.5">
      <c r="C56" s="1"/>
      <c r="D56" s="1"/>
      <c r="E56" s="1"/>
      <c r="AQ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21"/>
      <c r="BM56" s="21"/>
      <c r="BN56" s="21"/>
      <c r="BO56" s="21"/>
      <c r="BP56" s="21"/>
      <c r="BQ56" s="21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3:79" ht="10.5">
      <c r="C57" s="1"/>
      <c r="D57" s="1"/>
      <c r="E57" s="1"/>
      <c r="AQ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21"/>
      <c r="BM57" s="21"/>
      <c r="BN57" s="21"/>
      <c r="BO57" s="21"/>
      <c r="BP57" s="21"/>
      <c r="BQ57" s="21"/>
      <c r="BR57" s="19"/>
      <c r="BS57" s="19"/>
      <c r="BT57" s="19"/>
      <c r="BU57" s="19"/>
      <c r="BV57" s="19"/>
      <c r="BW57" s="19"/>
      <c r="BX57" s="19"/>
      <c r="BY57" s="19"/>
      <c r="BZ57" s="19"/>
      <c r="CA57" s="19"/>
    </row>
    <row r="58" spans="3:79" ht="10.5">
      <c r="C58" s="1"/>
      <c r="D58" s="1"/>
      <c r="E58" s="1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21"/>
      <c r="BM58" s="21"/>
      <c r="BN58" s="21"/>
      <c r="BO58" s="21"/>
      <c r="BP58" s="21"/>
      <c r="BQ58" s="21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3:79" ht="10.5">
      <c r="C59" s="1"/>
      <c r="D59" s="1"/>
      <c r="E59" s="1"/>
      <c r="AQ59" s="20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</row>
    <row r="60" spans="3:79" ht="10.5">
      <c r="C60" s="1"/>
      <c r="D60" s="1"/>
      <c r="E60" s="1"/>
      <c r="AQ60" s="20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</row>
    <row r="61" spans="3:79" ht="10.5">
      <c r="C61" s="1"/>
      <c r="D61" s="1"/>
      <c r="E61" s="1"/>
      <c r="AQ61" s="20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</row>
    <row r="62" spans="3:79" ht="10.5">
      <c r="C62" s="1"/>
      <c r="D62" s="1"/>
      <c r="E62" s="1"/>
      <c r="AQ62" s="20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</row>
    <row r="63" spans="3:79" ht="10.5">
      <c r="C63" s="1"/>
      <c r="D63" s="1"/>
      <c r="E63" s="1"/>
      <c r="AQ63" s="20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</row>
    <row r="64" spans="3:79" ht="10.5">
      <c r="C64" s="1"/>
      <c r="D64" s="1"/>
      <c r="E64" s="1"/>
      <c r="AQ64" s="20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</row>
    <row r="65" spans="3:5" ht="10.5">
      <c r="C65" s="1"/>
      <c r="D65" s="1"/>
      <c r="E65" s="1"/>
    </row>
  </sheetData>
  <sheetProtection/>
  <mergeCells count="87">
    <mergeCell ref="E38:AE38"/>
    <mergeCell ref="AF38:AL38"/>
    <mergeCell ref="U45:Z45"/>
    <mergeCell ref="AE45:AL45"/>
    <mergeCell ref="AF35:AL35"/>
    <mergeCell ref="C36:D36"/>
    <mergeCell ref="E36:AE36"/>
    <mergeCell ref="AF36:AL36"/>
    <mergeCell ref="C37:D37"/>
    <mergeCell ref="E37:AE37"/>
    <mergeCell ref="AF37:AL37"/>
    <mergeCell ref="C38:D38"/>
    <mergeCell ref="C33:D33"/>
    <mergeCell ref="C34:D34"/>
    <mergeCell ref="C35:D35"/>
    <mergeCell ref="E35:AE35"/>
    <mergeCell ref="U46:Z46"/>
    <mergeCell ref="AE46:AL46"/>
    <mergeCell ref="U43:Z43"/>
    <mergeCell ref="AE43:AL43"/>
    <mergeCell ref="U44:Z44"/>
    <mergeCell ref="AE44:AL44"/>
    <mergeCell ref="C27:D27"/>
    <mergeCell ref="C28:D28"/>
    <mergeCell ref="C29:D29"/>
    <mergeCell ref="C30:D30"/>
    <mergeCell ref="C40:M40"/>
    <mergeCell ref="AF34:AL34"/>
    <mergeCell ref="C31:D31"/>
    <mergeCell ref="C32:D32"/>
    <mergeCell ref="E34:AE34"/>
    <mergeCell ref="E33:AE33"/>
    <mergeCell ref="AF33:AL33"/>
    <mergeCell ref="AF27:AL27"/>
    <mergeCell ref="E31:AE31"/>
    <mergeCell ref="AF30:AL30"/>
    <mergeCell ref="AF31:AL31"/>
    <mergeCell ref="E30:AE30"/>
    <mergeCell ref="E32:AE32"/>
    <mergeCell ref="E27:AE27"/>
    <mergeCell ref="E28:AE28"/>
    <mergeCell ref="E29:AE29"/>
    <mergeCell ref="T4:X4"/>
    <mergeCell ref="T5:X5"/>
    <mergeCell ref="Y5:AL5"/>
    <mergeCell ref="AF32:AL32"/>
    <mergeCell ref="T10:Y10"/>
    <mergeCell ref="AF28:AL28"/>
    <mergeCell ref="AF29:AL29"/>
    <mergeCell ref="AA10:AL10"/>
    <mergeCell ref="W11:AA11"/>
    <mergeCell ref="E21:AE21"/>
    <mergeCell ref="AF22:AL22"/>
    <mergeCell ref="E19:AE19"/>
    <mergeCell ref="C19:D19"/>
    <mergeCell ref="C21:D21"/>
    <mergeCell ref="AF20:AL20"/>
    <mergeCell ref="AF19:AL19"/>
    <mergeCell ref="AF21:AL21"/>
    <mergeCell ref="E18:AE18"/>
    <mergeCell ref="C14:S14"/>
    <mergeCell ref="T14:AL14"/>
    <mergeCell ref="Y6:AL6"/>
    <mergeCell ref="T7:AL7"/>
    <mergeCell ref="T8:AL8"/>
    <mergeCell ref="T9:Y9"/>
    <mergeCell ref="AA9:AL9"/>
    <mergeCell ref="C24:D24"/>
    <mergeCell ref="C22:D22"/>
    <mergeCell ref="C23:D23"/>
    <mergeCell ref="AF25:AL25"/>
    <mergeCell ref="AF23:AL23"/>
    <mergeCell ref="C13:AL13"/>
    <mergeCell ref="C15:AL15"/>
    <mergeCell ref="C18:D18"/>
    <mergeCell ref="E22:AE22"/>
    <mergeCell ref="AF18:AL18"/>
    <mergeCell ref="AF26:AL26"/>
    <mergeCell ref="C20:D20"/>
    <mergeCell ref="E24:AE24"/>
    <mergeCell ref="E20:AE20"/>
    <mergeCell ref="AF24:AL24"/>
    <mergeCell ref="E23:AE23"/>
    <mergeCell ref="C25:D25"/>
    <mergeCell ref="C26:D26"/>
    <mergeCell ref="E25:AE25"/>
    <mergeCell ref="E26:AE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43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7.375" style="35" bestFit="1" customWidth="1"/>
    <col min="2" max="2" width="2.75390625" style="2" customWidth="1"/>
    <col min="3" max="3" width="6.625" style="2" customWidth="1"/>
    <col min="4" max="4" width="67.25390625" style="2" customWidth="1"/>
    <col min="5" max="5" width="14.875" style="2" customWidth="1"/>
    <col min="6" max="7" width="2.75390625" style="2" customWidth="1"/>
    <col min="8" max="8" width="18.625" style="2" customWidth="1"/>
    <col min="9" max="9" width="6.625" style="2" bestFit="1" customWidth="1"/>
    <col min="10" max="16384" width="2.75390625" style="2" customWidth="1"/>
  </cols>
  <sheetData>
    <row r="1" spans="1:2" ht="11.25" thickBot="1">
      <c r="A1" s="2"/>
      <c r="B1" s="37" t="s">
        <v>24</v>
      </c>
    </row>
    <row r="2" spans="2:6" ht="12" customHeight="1">
      <c r="B2" s="3"/>
      <c r="C2" s="4"/>
      <c r="D2" s="4"/>
      <c r="E2" s="4"/>
      <c r="F2" s="5"/>
    </row>
    <row r="3" spans="2:6" ht="12" customHeight="1">
      <c r="B3" s="6"/>
      <c r="C3" s="61" t="s">
        <v>53</v>
      </c>
      <c r="D3" s="61"/>
      <c r="E3" s="61"/>
      <c r="F3" s="7"/>
    </row>
    <row r="4" spans="2:6" ht="12" customHeight="1">
      <c r="B4" s="6"/>
      <c r="C4" s="78" t="str">
        <f>Калькуляция!T14</f>
        <v>по организации подбора тура</v>
      </c>
      <c r="D4" s="78"/>
      <c r="E4" s="78"/>
      <c r="F4" s="7"/>
    </row>
    <row r="5" spans="2:6" ht="12" customHeight="1">
      <c r="B5" s="6"/>
      <c r="C5" s="62" t="str">
        <f>Калькуляция!C15</f>
        <v>"Прага-Вена-Дрезден"</v>
      </c>
      <c r="D5" s="62"/>
      <c r="E5" s="62"/>
      <c r="F5" s="7"/>
    </row>
    <row r="6" spans="2:6" ht="12" customHeight="1">
      <c r="B6" s="6"/>
      <c r="C6" s="24"/>
      <c r="D6" s="24"/>
      <c r="E6" s="14"/>
      <c r="F6" s="7"/>
    </row>
    <row r="7" spans="2:6" ht="33" customHeight="1">
      <c r="B7" s="6"/>
      <c r="C7" s="33" t="s">
        <v>1</v>
      </c>
      <c r="D7" s="33" t="s">
        <v>25</v>
      </c>
      <c r="E7" s="39" t="s">
        <v>52</v>
      </c>
      <c r="F7" s="7"/>
    </row>
    <row r="8" spans="1:6" ht="12" customHeight="1">
      <c r="A8" s="35">
        <v>0.1</v>
      </c>
      <c r="B8" s="6"/>
      <c r="C8" s="32">
        <v>1</v>
      </c>
      <c r="D8" s="31" t="s">
        <v>31</v>
      </c>
      <c r="E8" s="30">
        <v>58000</v>
      </c>
      <c r="F8" s="7"/>
    </row>
    <row r="9" spans="2:6" ht="12" customHeight="1">
      <c r="B9" s="6"/>
      <c r="C9" s="32">
        <v>2</v>
      </c>
      <c r="D9" s="31" t="s">
        <v>32</v>
      </c>
      <c r="E9" s="30"/>
      <c r="F9" s="7"/>
    </row>
    <row r="10" spans="1:6" ht="24" customHeight="1">
      <c r="A10" s="35">
        <v>0.34</v>
      </c>
      <c r="B10" s="6"/>
      <c r="C10" s="43" t="s">
        <v>34</v>
      </c>
      <c r="D10" s="41" t="s">
        <v>14</v>
      </c>
      <c r="E10" s="34">
        <f>E8*A10</f>
        <v>19720</v>
      </c>
      <c r="F10" s="7"/>
    </row>
    <row r="11" spans="1:6" ht="21" customHeight="1">
      <c r="A11" s="35">
        <v>0.002</v>
      </c>
      <c r="B11" s="6"/>
      <c r="C11" s="43" t="s">
        <v>35</v>
      </c>
      <c r="D11" s="41" t="s">
        <v>15</v>
      </c>
      <c r="E11" s="34">
        <f>E8*A11</f>
        <v>116</v>
      </c>
      <c r="F11" s="7"/>
    </row>
    <row r="12" spans="2:6" ht="12" customHeight="1">
      <c r="B12" s="6"/>
      <c r="C12" s="32">
        <v>3</v>
      </c>
      <c r="D12" s="31" t="s">
        <v>43</v>
      </c>
      <c r="E12" s="30">
        <v>8900</v>
      </c>
      <c r="F12" s="7"/>
    </row>
    <row r="13" spans="2:6" ht="12" customHeight="1">
      <c r="B13" s="6"/>
      <c r="C13" s="32">
        <v>4</v>
      </c>
      <c r="D13" s="31" t="s">
        <v>27</v>
      </c>
      <c r="E13" s="30">
        <v>5600</v>
      </c>
      <c r="F13" s="7"/>
    </row>
    <row r="14" spans="2:6" ht="12" customHeight="1">
      <c r="B14" s="6"/>
      <c r="C14" s="32">
        <v>5</v>
      </c>
      <c r="D14" s="31" t="s">
        <v>26</v>
      </c>
      <c r="E14" s="30">
        <v>650</v>
      </c>
      <c r="F14" s="7"/>
    </row>
    <row r="15" spans="2:6" ht="12" customHeight="1">
      <c r="B15" s="6"/>
      <c r="C15" s="32">
        <v>6</v>
      </c>
      <c r="D15" s="31" t="s">
        <v>44</v>
      </c>
      <c r="E15" s="30">
        <v>240</v>
      </c>
      <c r="F15" s="7"/>
    </row>
    <row r="16" spans="2:6" ht="12" customHeight="1">
      <c r="B16" s="6"/>
      <c r="C16" s="32">
        <v>7</v>
      </c>
      <c r="D16" s="31" t="s">
        <v>45</v>
      </c>
      <c r="E16" s="30">
        <v>3850</v>
      </c>
      <c r="F16" s="7"/>
    </row>
    <row r="17" spans="2:6" ht="12" customHeight="1">
      <c r="B17" s="6"/>
      <c r="C17" s="32">
        <v>8</v>
      </c>
      <c r="D17" s="31" t="s">
        <v>30</v>
      </c>
      <c r="E17" s="30">
        <v>2870</v>
      </c>
      <c r="F17" s="7"/>
    </row>
    <row r="18" spans="2:6" ht="12" customHeight="1">
      <c r="B18" s="6"/>
      <c r="C18" s="32">
        <v>9</v>
      </c>
      <c r="D18" s="31" t="s">
        <v>29</v>
      </c>
      <c r="E18" s="30">
        <v>320</v>
      </c>
      <c r="F18" s="7"/>
    </row>
    <row r="19" spans="2:6" ht="12" customHeight="1">
      <c r="B19" s="6"/>
      <c r="C19" s="32">
        <v>10</v>
      </c>
      <c r="D19" s="31" t="s">
        <v>46</v>
      </c>
      <c r="E19" s="30">
        <v>620</v>
      </c>
      <c r="F19" s="7"/>
    </row>
    <row r="20" spans="2:6" ht="12" customHeight="1">
      <c r="B20" s="6"/>
      <c r="C20" s="32">
        <v>11</v>
      </c>
      <c r="D20" s="31" t="s">
        <v>47</v>
      </c>
      <c r="E20" s="30">
        <v>100</v>
      </c>
      <c r="F20" s="7"/>
    </row>
    <row r="21" spans="2:6" ht="12" customHeight="1">
      <c r="B21" s="6"/>
      <c r="C21" s="32">
        <v>12</v>
      </c>
      <c r="D21" s="31" t="s">
        <v>28</v>
      </c>
      <c r="E21" s="30">
        <v>98000</v>
      </c>
      <c r="F21" s="7"/>
    </row>
    <row r="22" spans="2:6" ht="12" customHeight="1">
      <c r="B22" s="6"/>
      <c r="C22" s="32">
        <v>13</v>
      </c>
      <c r="D22" s="31" t="s">
        <v>48</v>
      </c>
      <c r="E22" s="30">
        <v>2500</v>
      </c>
      <c r="F22" s="7"/>
    </row>
    <row r="23" spans="2:6" ht="12" customHeight="1">
      <c r="B23" s="6"/>
      <c r="C23" s="32">
        <v>14</v>
      </c>
      <c r="D23" s="31" t="s">
        <v>49</v>
      </c>
      <c r="E23" s="30">
        <v>6500</v>
      </c>
      <c r="F23" s="7"/>
    </row>
    <row r="24" spans="2:6" ht="12" customHeight="1">
      <c r="B24" s="6"/>
      <c r="C24" s="32">
        <v>15</v>
      </c>
      <c r="D24" s="31" t="s">
        <v>41</v>
      </c>
      <c r="E24" s="30">
        <v>9000</v>
      </c>
      <c r="F24" s="7"/>
    </row>
    <row r="25" spans="2:6" ht="12" customHeight="1">
      <c r="B25" s="6"/>
      <c r="C25" s="32">
        <v>16</v>
      </c>
      <c r="D25" s="31" t="s">
        <v>50</v>
      </c>
      <c r="E25" s="34">
        <f>Калькуляция!AF19</f>
        <v>30000</v>
      </c>
      <c r="F25" s="7"/>
    </row>
    <row r="26" spans="2:6" ht="12" customHeight="1">
      <c r="B26" s="6"/>
      <c r="C26" s="40"/>
      <c r="D26" s="53" t="s">
        <v>51</v>
      </c>
      <c r="E26" s="42">
        <f>ROUND(SUM(E8:E24)/E25,4)</f>
        <v>7.2329</v>
      </c>
      <c r="F26" s="7"/>
    </row>
    <row r="27" spans="2:6" ht="12" customHeight="1">
      <c r="B27" s="6"/>
      <c r="C27" s="24"/>
      <c r="D27" s="24"/>
      <c r="E27" s="14"/>
      <c r="F27" s="7"/>
    </row>
    <row r="28" spans="2:46" ht="11.25" thickBot="1">
      <c r="B28" s="11"/>
      <c r="C28" s="12"/>
      <c r="D28" s="12"/>
      <c r="E28" s="12"/>
      <c r="F28" s="1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0:46" ht="10.5"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6" ht="10.5">
      <c r="B30" s="16"/>
      <c r="C30" s="45"/>
      <c r="D30" s="45"/>
      <c r="E30" s="45"/>
      <c r="F30" s="45"/>
      <c r="G30" s="45"/>
      <c r="H30" s="16"/>
      <c r="I30" s="16"/>
      <c r="J30" s="1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1"/>
      <c r="AF30" s="21"/>
      <c r="AG30" s="21"/>
      <c r="AH30" s="21"/>
      <c r="AI30" s="21"/>
      <c r="AJ30" s="21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2:46" ht="10.5">
      <c r="B31" s="16"/>
      <c r="C31" s="46"/>
      <c r="D31" s="77"/>
      <c r="E31" s="77"/>
      <c r="F31" s="45"/>
      <c r="G31" s="45"/>
      <c r="H31" s="16"/>
      <c r="I31" s="16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1"/>
      <c r="AF31" s="21"/>
      <c r="AG31" s="21"/>
      <c r="AH31" s="21"/>
      <c r="AI31" s="21"/>
      <c r="AJ31" s="21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2:46" ht="10.5">
      <c r="B32" s="16"/>
      <c r="C32" s="47"/>
      <c r="D32" s="49"/>
      <c r="E32" s="51"/>
      <c r="F32" s="45"/>
      <c r="G32" s="45"/>
      <c r="H32" s="16"/>
      <c r="I32" s="16"/>
      <c r="J32" s="2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1"/>
      <c r="AF32" s="21"/>
      <c r="AG32" s="21"/>
      <c r="AH32" s="21"/>
      <c r="AI32" s="21"/>
      <c r="AJ32" s="21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:46" ht="10.5">
      <c r="B33" s="16"/>
      <c r="C33" s="47"/>
      <c r="D33" s="49"/>
      <c r="E33" s="51"/>
      <c r="F33" s="45"/>
      <c r="G33" s="45"/>
      <c r="H33" s="16"/>
      <c r="I33" s="16"/>
      <c r="J33" s="2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21"/>
      <c r="AG33" s="21"/>
      <c r="AH33" s="21"/>
      <c r="AI33" s="21"/>
      <c r="AJ33" s="21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:46" ht="10.5">
      <c r="B34" s="16"/>
      <c r="C34" s="47"/>
      <c r="D34" s="49"/>
      <c r="E34" s="51"/>
      <c r="F34" s="45"/>
      <c r="G34" s="45"/>
      <c r="H34" s="16"/>
      <c r="I34" s="16"/>
      <c r="J34" s="2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21"/>
      <c r="AG34" s="21"/>
      <c r="AH34" s="21"/>
      <c r="AI34" s="21"/>
      <c r="AJ34" s="21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2:46" ht="10.5">
      <c r="B35" s="16"/>
      <c r="C35" s="45"/>
      <c r="D35" s="50"/>
      <c r="E35" s="52"/>
      <c r="F35" s="45"/>
      <c r="G35" s="45"/>
      <c r="H35" s="16"/>
      <c r="I35" s="16"/>
      <c r="J35" s="2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/>
      <c r="AF35" s="21"/>
      <c r="AG35" s="21"/>
      <c r="AH35" s="21"/>
      <c r="AI35" s="21"/>
      <c r="AJ35" s="21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:46" ht="10.5">
      <c r="B36" s="16"/>
      <c r="C36" s="45"/>
      <c r="D36" s="47"/>
      <c r="E36" s="47"/>
      <c r="F36" s="45"/>
      <c r="G36" s="45"/>
      <c r="H36" s="16"/>
      <c r="I36" s="16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1"/>
      <c r="AF36" s="21"/>
      <c r="AG36" s="21"/>
      <c r="AH36" s="21"/>
      <c r="AI36" s="21"/>
      <c r="AJ36" s="21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:46" ht="10.5">
      <c r="B37" s="16"/>
      <c r="C37" s="45"/>
      <c r="D37" s="47"/>
      <c r="E37" s="47"/>
      <c r="F37" s="45"/>
      <c r="G37" s="45"/>
      <c r="H37" s="16"/>
      <c r="I37" s="16"/>
      <c r="J37" s="2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2:46" ht="10.5">
      <c r="B38" s="16"/>
      <c r="C38" s="45"/>
      <c r="D38" s="47"/>
      <c r="E38" s="16"/>
      <c r="F38" s="16"/>
      <c r="G38" s="16"/>
      <c r="H38" s="16"/>
      <c r="I38" s="16"/>
      <c r="J38" s="20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3:46" ht="10.5">
      <c r="C39" s="1"/>
      <c r="D39" s="44"/>
      <c r="E39" s="48"/>
      <c r="J39" s="20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3:46" ht="10.5">
      <c r="C40" s="1"/>
      <c r="D40" s="44"/>
      <c r="J40" s="2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3:46" ht="10.5">
      <c r="C41" s="1"/>
      <c r="D41" s="1"/>
      <c r="J41" s="20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3:46" ht="10.5">
      <c r="C42" s="1"/>
      <c r="D42" s="1"/>
      <c r="J42" s="20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3:4" ht="10.5">
      <c r="C43" s="1"/>
      <c r="D43" s="1"/>
    </row>
  </sheetData>
  <sheetProtection/>
  <mergeCells count="4">
    <mergeCell ref="D31:E31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2010-08-16T06:31:05Z</cp:lastPrinted>
  <dcterms:created xsi:type="dcterms:W3CDTF">2003-10-18T11:05:50Z</dcterms:created>
  <dcterms:modified xsi:type="dcterms:W3CDTF">2021-03-17T10:23:04Z</dcterms:modified>
  <cp:category/>
  <cp:version/>
  <cp:contentType/>
  <cp:contentStatus/>
</cp:coreProperties>
</file>