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913" activeTab="0"/>
  </bookViews>
  <sheets>
    <sheet name="оценка по эл-там затрат" sheetId="1" r:id="rId1"/>
    <sheet name="оценка уд.веса затрат в выручке" sheetId="2" r:id="rId2"/>
    <sheet name="выручка на 1 руб. затрат" sheetId="3" r:id="rId3"/>
    <sheet name="оценка затрат на 1 руб прибыли" sheetId="4" r:id="rId4"/>
  </sheets>
  <definedNames>
    <definedName name="_xlnm.Print_Area" localSheetId="2">'выручка на 1 руб. затрат'!$B$2:$J$14</definedName>
    <definedName name="_xlnm.Print_Area" localSheetId="3">'оценка затрат на 1 руб прибыли'!$B$2:$J$15</definedName>
    <definedName name="_xlnm.Print_Area" localSheetId="0">'оценка по эл-там затрат'!$B$2:$M$15</definedName>
    <definedName name="_xlnm.Print_Area" localSheetId="1">'оценка уд.веса затрат в выручке'!$B$2:$M$11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<sst xmlns="http://schemas.openxmlformats.org/spreadsheetml/2006/main" count="98" uniqueCount="49">
  <si>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</si>
  <si>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3</t>
  </si>
  <si>
    <t>4</t>
  </si>
  <si>
    <t>2</t>
  </si>
  <si>
    <t>5</t>
  </si>
  <si>
    <t>6</t>
  </si>
  <si>
    <t>7</t>
  </si>
  <si>
    <t>Синий цвет цифр обозначает, что заполнение данных ячеек происходит автоматически.</t>
  </si>
  <si>
    <t>1</t>
  </si>
  <si>
    <t>1.1</t>
  </si>
  <si>
    <t>1.2</t>
  </si>
  <si>
    <t>8</t>
  </si>
  <si>
    <t>9</t>
  </si>
  <si>
    <t>Общая оценка себестоимости по элементам затрат</t>
  </si>
  <si>
    <t>Показатель</t>
  </si>
  <si>
    <t>За прошлый период</t>
  </si>
  <si>
    <t>сумма, млн. руб</t>
  </si>
  <si>
    <t>Удельный вес,%</t>
  </si>
  <si>
    <t>По плану</t>
  </si>
  <si>
    <t>Фактически</t>
  </si>
  <si>
    <t>Изменение фактического удельного веса в сравнении</t>
  </si>
  <si>
    <t>с прошлым периодом</t>
  </si>
  <si>
    <t>с планом</t>
  </si>
  <si>
    <t>Материальные затраты всего, в т.ч.:</t>
  </si>
  <si>
    <t>основное сырье и материалы</t>
  </si>
  <si>
    <t>топливо, энергия и др.</t>
  </si>
  <si>
    <t>Оплата труда</t>
  </si>
  <si>
    <t>Отчисления из заработной платы</t>
  </si>
  <si>
    <t>Амортизация</t>
  </si>
  <si>
    <t>Прочие затраты</t>
  </si>
  <si>
    <t>Полная себестоимость</t>
  </si>
  <si>
    <t>Оценка удельного веса затрат в выручке от реализации продукции (работ, услуг)</t>
  </si>
  <si>
    <t>Выручка от реализации продукции без косвенных налогов</t>
  </si>
  <si>
    <t>Расходы на реализацию и управленческие расходы</t>
  </si>
  <si>
    <t>Себестоимость реализованной продукции</t>
  </si>
  <si>
    <t>Полная себестоимость произведенной продукции</t>
  </si>
  <si>
    <t>Выручка, приходящаяся на 1 рубль затрат</t>
  </si>
  <si>
    <t>Отклонение от прошлого периода</t>
  </si>
  <si>
    <t>Выручка от реализации продукции (работ, услуг) без косвенных налогов на 1 рубль</t>
  </si>
  <si>
    <t>Отклонение от плана</t>
  </si>
  <si>
    <t>Соотношение выручки от реализации продукции и ее себестоимости</t>
  </si>
  <si>
    <t>Прибыль от реализации продукции</t>
  </si>
  <si>
    <t>Затраты на 1 рубль прибыли от реализации продукции</t>
  </si>
  <si>
    <t>Соотношение выручки от реализации продукции и прибыли</t>
  </si>
  <si>
    <t>Затраты на 1 рубль выручки от реализации продукции</t>
  </si>
  <si>
    <t>Рентабельность продаж</t>
  </si>
  <si>
    <t>Рентабельность продукции</t>
  </si>
  <si>
    <t>Темпы роста по отношению к прошлому периоду</t>
  </si>
  <si>
    <t>Темпы роста по отношению к плану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</si>
</sst>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</numFmts>
  <fonts count="48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10" fontId="11" fillId="0" borderId="13" xfId="0" applyNumberFormat="1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 applyProtection="1">
      <alignment vertical="center"/>
      <protection hidden="1"/>
    </xf>
    <xf numFmtId="0" fontId="12" fillId="33" borderId="10" xfId="0" applyFont="1" applyFill="1" applyBorder="1" applyAlignment="1" applyProtection="1">
      <alignment vertical="center"/>
      <protection hidden="1"/>
    </xf>
    <xf numFmtId="49" fontId="2" fillId="0" borderId="13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vertical="center"/>
      <protection hidden="1"/>
    </xf>
    <xf numFmtId="182" fontId="12" fillId="32" borderId="0" xfId="0" applyNumberFormat="1" applyFont="1" applyFill="1" applyBorder="1" applyAlignment="1" applyProtection="1">
      <alignment vertical="center"/>
      <protection/>
    </xf>
    <xf numFmtId="10" fontId="13" fillId="0" borderId="13" xfId="0" applyNumberFormat="1" applyFont="1" applyBorder="1" applyAlignment="1">
      <alignment horizontal="center" vertical="center" wrapText="1"/>
    </xf>
    <xf numFmtId="182" fontId="13" fillId="0" borderId="13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3" fontId="3" fillId="34" borderId="21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3" fontId="3" fillId="34" borderId="21" xfId="0" applyNumberFormat="1" applyFont="1" applyFill="1" applyBorder="1" applyAlignment="1">
      <alignment horizontal="center" vertical="center" wrapText="1"/>
    </xf>
    <xf numFmtId="3" fontId="3" fillId="34" borderId="2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AS15"/>
  <sheetViews>
    <sheetView tabSelected="1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25.75390625" style="15" customWidth="1"/>
    <col min="5" max="5" width="10.25390625" style="16" customWidth="1"/>
    <col min="6" max="6" width="10.625" style="16" bestFit="1" customWidth="1"/>
    <col min="7" max="7" width="11.125" style="16" bestFit="1" customWidth="1"/>
    <col min="8" max="8" width="10.625" style="16" bestFit="1" customWidth="1"/>
    <col min="9" max="9" width="10.125" style="16" customWidth="1"/>
    <col min="10" max="10" width="10.625" style="16" bestFit="1" customWidth="1"/>
    <col min="11" max="11" width="10.00390625" style="16" bestFit="1" customWidth="1"/>
    <col min="12" max="12" width="8.625" style="1" bestFit="1" customWidth="1"/>
    <col min="13" max="13" width="3.00390625" style="1" customWidth="1"/>
    <col min="14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45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8">
      <c r="B3" s="20"/>
      <c r="C3" s="43" t="s">
        <v>13</v>
      </c>
      <c r="D3" s="43"/>
      <c r="E3" s="43"/>
      <c r="F3" s="43"/>
      <c r="G3" s="43"/>
      <c r="H3" s="43"/>
      <c r="I3" s="43"/>
      <c r="J3" s="43"/>
      <c r="K3" s="43"/>
      <c r="L3" s="43"/>
      <c r="M3" s="2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2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51" customHeight="1">
      <c r="B5" s="22"/>
      <c r="C5" s="44" t="s">
        <v>0</v>
      </c>
      <c r="D5" s="44" t="s">
        <v>14</v>
      </c>
      <c r="E5" s="46" t="s">
        <v>15</v>
      </c>
      <c r="F5" s="47"/>
      <c r="G5" s="46" t="s">
        <v>18</v>
      </c>
      <c r="H5" s="47"/>
      <c r="I5" s="46" t="s">
        <v>19</v>
      </c>
      <c r="J5" s="47"/>
      <c r="K5" s="48" t="s">
        <v>20</v>
      </c>
      <c r="L5" s="48"/>
      <c r="M5" s="2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22.5">
      <c r="B6" s="22"/>
      <c r="C6" s="45"/>
      <c r="D6" s="45"/>
      <c r="E6" s="28" t="s">
        <v>16</v>
      </c>
      <c r="F6" s="29" t="s">
        <v>17</v>
      </c>
      <c r="G6" s="28" t="s">
        <v>16</v>
      </c>
      <c r="H6" s="29" t="s">
        <v>17</v>
      </c>
      <c r="I6" s="28" t="s">
        <v>16</v>
      </c>
      <c r="J6" s="29" t="s">
        <v>17</v>
      </c>
      <c r="K6" s="28" t="s">
        <v>21</v>
      </c>
      <c r="L6" s="29" t="s">
        <v>22</v>
      </c>
      <c r="M6" s="21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27" s="8" customFormat="1" ht="25.5">
      <c r="B7" s="2"/>
      <c r="C7" s="9" t="s">
        <v>8</v>
      </c>
      <c r="D7" s="10" t="s">
        <v>23</v>
      </c>
      <c r="E7" s="27">
        <v>51130</v>
      </c>
      <c r="F7" s="14">
        <f aca="true" t="shared" si="0" ref="F7:F13">E7/$E$14</f>
        <v>0.3958655930628678</v>
      </c>
      <c r="G7" s="27">
        <v>60779</v>
      </c>
      <c r="H7" s="14">
        <f aca="true" t="shared" si="1" ref="H7:H13">G7/$G$14</f>
        <v>0.39695518995774365</v>
      </c>
      <c r="I7" s="27">
        <v>77590</v>
      </c>
      <c r="J7" s="14">
        <f>I7/$I$14</f>
        <v>0.3876205225558276</v>
      </c>
      <c r="K7" s="14">
        <f>J7-F7</f>
        <v>-0.008245070507040209</v>
      </c>
      <c r="L7" s="14">
        <f>J7-H7</f>
        <v>-0.009334667401916075</v>
      </c>
      <c r="M7" s="3"/>
      <c r="V7" s="12"/>
      <c r="W7" s="12"/>
      <c r="X7" s="12"/>
      <c r="Y7" s="12"/>
      <c r="Z7" s="12"/>
      <c r="AA7" s="12"/>
    </row>
    <row r="8" spans="2:27" s="13" customFormat="1" ht="25.5">
      <c r="B8" s="2"/>
      <c r="C8" s="9" t="s">
        <v>9</v>
      </c>
      <c r="D8" s="25" t="s">
        <v>24</v>
      </c>
      <c r="E8" s="27">
        <v>39020</v>
      </c>
      <c r="F8" s="14">
        <f t="shared" si="0"/>
        <v>0.3021059151440074</v>
      </c>
      <c r="G8" s="27">
        <v>37085</v>
      </c>
      <c r="H8" s="14">
        <f t="shared" si="1"/>
        <v>0.24220673620136762</v>
      </c>
      <c r="I8" s="27">
        <v>43090</v>
      </c>
      <c r="J8" s="14">
        <f aca="true" t="shared" si="2" ref="J8:J13">I8/$I$14</f>
        <v>0.21526702303042414</v>
      </c>
      <c r="K8" s="14">
        <f aca="true" t="shared" si="3" ref="K8:K13">J8-F8</f>
        <v>-0.08683889211358328</v>
      </c>
      <c r="L8" s="14">
        <f aca="true" t="shared" si="4" ref="L8:L13">J8-H8</f>
        <v>-0.026939713170943486</v>
      </c>
      <c r="M8" s="3"/>
      <c r="V8" s="12"/>
      <c r="W8" s="12"/>
      <c r="X8" s="12"/>
      <c r="Y8" s="12"/>
      <c r="Z8" s="12"/>
      <c r="AA8" s="12"/>
    </row>
    <row r="9" spans="2:27" s="13" customFormat="1" ht="12.75">
      <c r="B9" s="2"/>
      <c r="C9" s="9" t="s">
        <v>10</v>
      </c>
      <c r="D9" s="25" t="s">
        <v>25</v>
      </c>
      <c r="E9" s="27">
        <v>12110</v>
      </c>
      <c r="F9" s="14">
        <f t="shared" si="0"/>
        <v>0.09375967791886033</v>
      </c>
      <c r="G9" s="27">
        <v>23694</v>
      </c>
      <c r="H9" s="14">
        <f t="shared" si="1"/>
        <v>0.154748453756376</v>
      </c>
      <c r="I9" s="27">
        <v>34500</v>
      </c>
      <c r="J9" s="14">
        <f t="shared" si="2"/>
        <v>0.1723534995254034</v>
      </c>
      <c r="K9" s="14">
        <f t="shared" si="3"/>
        <v>0.07859382160654307</v>
      </c>
      <c r="L9" s="14">
        <f t="shared" si="4"/>
        <v>0.01760504576902741</v>
      </c>
      <c r="M9" s="3"/>
      <c r="V9" s="12"/>
      <c r="W9" s="12"/>
      <c r="X9" s="12"/>
      <c r="Y9" s="12"/>
      <c r="Z9" s="12"/>
      <c r="AA9" s="12"/>
    </row>
    <row r="10" spans="2:27" s="13" customFormat="1" ht="17.25" customHeight="1">
      <c r="B10" s="2"/>
      <c r="C10" s="9" t="s">
        <v>3</v>
      </c>
      <c r="D10" s="10" t="s">
        <v>26</v>
      </c>
      <c r="E10" s="27">
        <v>30020</v>
      </c>
      <c r="F10" s="14">
        <f t="shared" si="0"/>
        <v>0.23242489934964386</v>
      </c>
      <c r="G10" s="27">
        <v>30885</v>
      </c>
      <c r="H10" s="14">
        <f t="shared" si="1"/>
        <v>0.20171376695643087</v>
      </c>
      <c r="I10" s="27">
        <v>45700</v>
      </c>
      <c r="J10" s="14">
        <f t="shared" si="2"/>
        <v>0.22830593995104162</v>
      </c>
      <c r="K10" s="14">
        <f t="shared" si="3"/>
        <v>-0.00411895939860224</v>
      </c>
      <c r="L10" s="14">
        <f t="shared" si="4"/>
        <v>0.026592172994610752</v>
      </c>
      <c r="M10" s="3"/>
      <c r="V10" s="12"/>
      <c r="W10" s="12"/>
      <c r="X10" s="12"/>
      <c r="Y10" s="12"/>
      <c r="Z10" s="12"/>
      <c r="AA10" s="12"/>
    </row>
    <row r="11" spans="2:27" s="13" customFormat="1" ht="25.5">
      <c r="B11" s="2"/>
      <c r="C11" s="9" t="s">
        <v>1</v>
      </c>
      <c r="D11" s="10" t="s">
        <v>27</v>
      </c>
      <c r="E11" s="27">
        <v>11010</v>
      </c>
      <c r="F11" s="14">
        <f t="shared" si="0"/>
        <v>0.08524310932177144</v>
      </c>
      <c r="G11" s="27">
        <v>13954</v>
      </c>
      <c r="H11" s="14">
        <f t="shared" si="1"/>
        <v>0.09113530529739473</v>
      </c>
      <c r="I11" s="27">
        <v>19870</v>
      </c>
      <c r="J11" s="14">
        <f t="shared" si="2"/>
        <v>0.0992656242194135</v>
      </c>
      <c r="K11" s="14">
        <f t="shared" si="3"/>
        <v>0.014022514897642058</v>
      </c>
      <c r="L11" s="14">
        <f t="shared" si="4"/>
        <v>0.008130318922018764</v>
      </c>
      <c r="M11" s="3"/>
      <c r="V11" s="12"/>
      <c r="W11" s="12"/>
      <c r="X11" s="12"/>
      <c r="Y11" s="12"/>
      <c r="Z11" s="12"/>
      <c r="AA11" s="12"/>
    </row>
    <row r="12" spans="2:27" s="13" customFormat="1" ht="12.75">
      <c r="B12" s="2"/>
      <c r="C12" s="9" t="s">
        <v>2</v>
      </c>
      <c r="D12" s="10" t="s">
        <v>28</v>
      </c>
      <c r="E12" s="27">
        <v>11590</v>
      </c>
      <c r="F12" s="14">
        <f t="shared" si="0"/>
        <v>0.08973366367296376</v>
      </c>
      <c r="G12" s="27">
        <v>21986</v>
      </c>
      <c r="H12" s="14">
        <f t="shared" si="1"/>
        <v>0.1435932938418031</v>
      </c>
      <c r="I12" s="27">
        <v>27000</v>
      </c>
      <c r="J12" s="14">
        <f t="shared" si="2"/>
        <v>0.13488534745466355</v>
      </c>
      <c r="K12" s="14">
        <f t="shared" si="3"/>
        <v>0.045151683781699786</v>
      </c>
      <c r="L12" s="14">
        <f t="shared" si="4"/>
        <v>-0.008707946387139565</v>
      </c>
      <c r="M12" s="3"/>
      <c r="V12" s="12"/>
      <c r="W12" s="12"/>
      <c r="X12" s="12"/>
      <c r="Y12" s="12"/>
      <c r="Z12" s="12"/>
      <c r="AA12" s="12"/>
    </row>
    <row r="13" spans="2:27" s="13" customFormat="1" ht="12.75">
      <c r="B13" s="2"/>
      <c r="C13" s="9" t="s">
        <v>4</v>
      </c>
      <c r="D13" s="10" t="s">
        <v>29</v>
      </c>
      <c r="E13" s="27">
        <v>25410</v>
      </c>
      <c r="F13" s="14">
        <f t="shared" si="0"/>
        <v>0.19673273459275317</v>
      </c>
      <c r="G13" s="27">
        <v>25509</v>
      </c>
      <c r="H13" s="14">
        <f t="shared" si="1"/>
        <v>0.16660244394662765</v>
      </c>
      <c r="I13" s="27">
        <v>30010</v>
      </c>
      <c r="J13" s="14">
        <f t="shared" si="2"/>
        <v>0.1499225658190538</v>
      </c>
      <c r="K13" s="14">
        <f t="shared" si="3"/>
        <v>-0.04681016877369937</v>
      </c>
      <c r="L13" s="14">
        <f t="shared" si="4"/>
        <v>-0.01667987812757385</v>
      </c>
      <c r="M13" s="3"/>
      <c r="V13" s="12"/>
      <c r="W13" s="12"/>
      <c r="X13" s="12"/>
      <c r="Y13" s="12"/>
      <c r="Z13" s="12"/>
      <c r="AA13" s="12"/>
    </row>
    <row r="14" spans="2:27" s="31" customFormat="1" ht="12.75">
      <c r="B14" s="32"/>
      <c r="C14" s="33" t="s">
        <v>5</v>
      </c>
      <c r="D14" s="26" t="s">
        <v>30</v>
      </c>
      <c r="E14" s="37">
        <f aca="true" t="shared" si="5" ref="E14:L14">E7+E10+E11+E12+E13</f>
        <v>129160</v>
      </c>
      <c r="F14" s="36">
        <f t="shared" si="5"/>
        <v>1</v>
      </c>
      <c r="G14" s="37">
        <f t="shared" si="5"/>
        <v>153113</v>
      </c>
      <c r="H14" s="36">
        <f t="shared" si="5"/>
        <v>1</v>
      </c>
      <c r="I14" s="37">
        <f t="shared" si="5"/>
        <v>200170</v>
      </c>
      <c r="J14" s="36">
        <f t="shared" si="5"/>
        <v>1</v>
      </c>
      <c r="K14" s="36">
        <f t="shared" si="5"/>
        <v>0</v>
      </c>
      <c r="L14" s="36">
        <f t="shared" si="5"/>
        <v>2.7755575615628914E-17</v>
      </c>
      <c r="M14" s="34"/>
      <c r="V14" s="35"/>
      <c r="W14" s="35"/>
      <c r="X14" s="35"/>
      <c r="Y14" s="35"/>
      <c r="Z14" s="35"/>
      <c r="AA14" s="35"/>
    </row>
    <row r="15" spans="2:13" ht="11.25" thickBot="1">
      <c r="B15" s="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</sheetData>
  <sheetProtection/>
  <mergeCells count="7">
    <mergeCell ref="C3:L3"/>
    <mergeCell ref="C5:C6"/>
    <mergeCell ref="D5:D6"/>
    <mergeCell ref="E5:F5"/>
    <mergeCell ref="K5:L5"/>
    <mergeCell ref="G5:H5"/>
    <mergeCell ref="I5:J5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AS11"/>
  <sheetViews>
    <sheetView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25.75390625" style="15" customWidth="1"/>
    <col min="5" max="5" width="10.25390625" style="16" customWidth="1"/>
    <col min="6" max="6" width="9.375" style="16" bestFit="1" customWidth="1"/>
    <col min="7" max="7" width="11.125" style="16" bestFit="1" customWidth="1"/>
    <col min="8" max="8" width="9.375" style="16" bestFit="1" customWidth="1"/>
    <col min="9" max="9" width="10.125" style="16" customWidth="1"/>
    <col min="10" max="10" width="9.25390625" style="16" customWidth="1"/>
    <col min="11" max="11" width="10.125" style="16" bestFit="1" customWidth="1"/>
    <col min="12" max="12" width="10.125" style="1" bestFit="1" customWidth="1"/>
    <col min="13" max="13" width="3.00390625" style="1" customWidth="1"/>
    <col min="14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45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8">
      <c r="B3" s="20"/>
      <c r="C3" s="43" t="s">
        <v>31</v>
      </c>
      <c r="D3" s="43"/>
      <c r="E3" s="43"/>
      <c r="F3" s="43"/>
      <c r="G3" s="43"/>
      <c r="H3" s="43"/>
      <c r="I3" s="43"/>
      <c r="J3" s="43"/>
      <c r="K3" s="43"/>
      <c r="L3" s="43"/>
      <c r="M3" s="2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2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51" customHeight="1">
      <c r="B5" s="22"/>
      <c r="C5" s="49" t="s">
        <v>0</v>
      </c>
      <c r="D5" s="49" t="s">
        <v>14</v>
      </c>
      <c r="E5" s="48" t="s">
        <v>15</v>
      </c>
      <c r="F5" s="48"/>
      <c r="G5" s="48" t="s">
        <v>18</v>
      </c>
      <c r="H5" s="48"/>
      <c r="I5" s="48" t="s">
        <v>19</v>
      </c>
      <c r="J5" s="48"/>
      <c r="K5" s="48" t="s">
        <v>20</v>
      </c>
      <c r="L5" s="48"/>
      <c r="M5" s="2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45" ht="22.5">
      <c r="B6" s="22"/>
      <c r="C6" s="49"/>
      <c r="D6" s="49"/>
      <c r="E6" s="30" t="s">
        <v>16</v>
      </c>
      <c r="F6" s="42" t="s">
        <v>17</v>
      </c>
      <c r="G6" s="30" t="s">
        <v>16</v>
      </c>
      <c r="H6" s="42" t="s">
        <v>17</v>
      </c>
      <c r="I6" s="30" t="s">
        <v>16</v>
      </c>
      <c r="J6" s="42" t="s">
        <v>17</v>
      </c>
      <c r="K6" s="30" t="s">
        <v>21</v>
      </c>
      <c r="L6" s="42" t="s">
        <v>22</v>
      </c>
      <c r="M6" s="21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2:27" s="8" customFormat="1" ht="38.25">
      <c r="B7" s="2"/>
      <c r="C7" s="9" t="s">
        <v>8</v>
      </c>
      <c r="D7" s="10" t="s">
        <v>32</v>
      </c>
      <c r="E7" s="27">
        <v>154200</v>
      </c>
      <c r="F7" s="14">
        <f>E7/$E$7</f>
        <v>1</v>
      </c>
      <c r="G7" s="27">
        <v>177700</v>
      </c>
      <c r="H7" s="14">
        <f>G7/$G$7</f>
        <v>1</v>
      </c>
      <c r="I7" s="27">
        <v>278800</v>
      </c>
      <c r="J7" s="14">
        <f>I7/$I$7</f>
        <v>1</v>
      </c>
      <c r="K7" s="14">
        <f>J7-F7</f>
        <v>0</v>
      </c>
      <c r="L7" s="14">
        <f>J7-H7</f>
        <v>0</v>
      </c>
      <c r="M7" s="3"/>
      <c r="V7" s="12"/>
      <c r="W7" s="12"/>
      <c r="X7" s="12"/>
      <c r="Y7" s="12"/>
      <c r="Z7" s="12"/>
      <c r="AA7" s="12"/>
    </row>
    <row r="8" spans="2:27" s="13" customFormat="1" ht="25.5">
      <c r="B8" s="2"/>
      <c r="C8" s="9" t="s">
        <v>3</v>
      </c>
      <c r="D8" s="10" t="s">
        <v>33</v>
      </c>
      <c r="E8" s="27">
        <v>24300</v>
      </c>
      <c r="F8" s="14">
        <f>E8/$E$7</f>
        <v>0.1575875486381323</v>
      </c>
      <c r="G8" s="27">
        <v>28700</v>
      </c>
      <c r="H8" s="14">
        <f>G8/$G$7</f>
        <v>0.16150815981992123</v>
      </c>
      <c r="I8" s="27">
        <v>41820</v>
      </c>
      <c r="J8" s="14">
        <f>I8/$I$7</f>
        <v>0.15</v>
      </c>
      <c r="K8" s="14">
        <f>J8-F8</f>
        <v>-0.0075875486381322965</v>
      </c>
      <c r="L8" s="14">
        <f>J8-H8</f>
        <v>-0.011508159819921232</v>
      </c>
      <c r="M8" s="3"/>
      <c r="V8" s="12"/>
      <c r="W8" s="12"/>
      <c r="X8" s="12"/>
      <c r="Y8" s="12"/>
      <c r="Z8" s="12"/>
      <c r="AA8" s="12"/>
    </row>
    <row r="9" spans="2:27" s="13" customFormat="1" ht="25.5">
      <c r="B9" s="2"/>
      <c r="C9" s="9" t="s">
        <v>1</v>
      </c>
      <c r="D9" s="10" t="s">
        <v>34</v>
      </c>
      <c r="E9" s="27">
        <v>135880</v>
      </c>
      <c r="F9" s="14">
        <f>E9/$E$7</f>
        <v>0.8811932555123216</v>
      </c>
      <c r="G9" s="27">
        <v>129330</v>
      </c>
      <c r="H9" s="14">
        <f>G9/$G$7</f>
        <v>0.7277996623522791</v>
      </c>
      <c r="I9" s="27">
        <v>198700</v>
      </c>
      <c r="J9" s="14">
        <f>I9/$I$7</f>
        <v>0.7126972740315638</v>
      </c>
      <c r="K9" s="14">
        <f>J9-F9</f>
        <v>-0.16849598148075784</v>
      </c>
      <c r="L9" s="14">
        <f>J9-H9</f>
        <v>-0.01510238832071531</v>
      </c>
      <c r="M9" s="3"/>
      <c r="V9" s="12"/>
      <c r="W9" s="12"/>
      <c r="X9" s="12"/>
      <c r="Y9" s="12"/>
      <c r="Z9" s="12"/>
      <c r="AA9" s="12"/>
    </row>
    <row r="10" spans="2:27" s="31" customFormat="1" ht="38.25">
      <c r="B10" s="32"/>
      <c r="C10" s="33" t="s">
        <v>2</v>
      </c>
      <c r="D10" s="26" t="s">
        <v>35</v>
      </c>
      <c r="E10" s="37">
        <f>'оценка по эл-там затрат'!E14</f>
        <v>129160</v>
      </c>
      <c r="F10" s="36">
        <f>E10/$E$7</f>
        <v>0.8376134889753567</v>
      </c>
      <c r="G10" s="37">
        <f>'оценка по эл-там затрат'!G14</f>
        <v>153113</v>
      </c>
      <c r="H10" s="36">
        <f>G10/$G$7</f>
        <v>0.8616375914462577</v>
      </c>
      <c r="I10" s="37">
        <f>'оценка по эл-там затрат'!I14</f>
        <v>200170</v>
      </c>
      <c r="J10" s="36">
        <f>I10/$I$7</f>
        <v>0.7179698708751794</v>
      </c>
      <c r="K10" s="36">
        <f>J10-F10</f>
        <v>-0.11964361810017732</v>
      </c>
      <c r="L10" s="36">
        <f>J10-H10</f>
        <v>-0.14366772057107835</v>
      </c>
      <c r="M10" s="34"/>
      <c r="V10" s="35"/>
      <c r="W10" s="35"/>
      <c r="X10" s="35"/>
      <c r="Y10" s="35"/>
      <c r="Z10" s="35"/>
      <c r="AA10" s="35"/>
    </row>
    <row r="11" spans="2:13" ht="11.25" thickBot="1">
      <c r="B11" s="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</sheetData>
  <sheetProtection/>
  <mergeCells count="7">
    <mergeCell ref="C3:L3"/>
    <mergeCell ref="C5:C6"/>
    <mergeCell ref="D5:D6"/>
    <mergeCell ref="E5:F5"/>
    <mergeCell ref="G5:H5"/>
    <mergeCell ref="I5:J5"/>
    <mergeCell ref="K5:L5"/>
  </mergeCells>
  <printOptions/>
  <pageMargins left="0.7" right="0.7" top="0.75" bottom="0.75" header="0.3" footer="0.3"/>
  <pageSetup horizontalDpi="300" verticalDpi="300" orientation="portrait" paperSize="9" scale="75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AP14"/>
  <sheetViews>
    <sheetView zoomScaleSheetLayoutView="10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44.25390625" style="15" customWidth="1"/>
    <col min="5" max="5" width="10.25390625" style="16" customWidth="1"/>
    <col min="6" max="6" width="11.125" style="16" bestFit="1" customWidth="1"/>
    <col min="7" max="7" width="12.875" style="16" customWidth="1"/>
    <col min="8" max="8" width="14.125" style="16" customWidth="1"/>
    <col min="9" max="9" width="14.00390625" style="16" customWidth="1"/>
    <col min="10" max="10" width="3.00390625" style="1" customWidth="1"/>
    <col min="11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7"/>
      <c r="C2" s="18"/>
      <c r="D2" s="18"/>
      <c r="E2" s="18"/>
      <c r="F2" s="18"/>
      <c r="G2" s="18"/>
      <c r="H2" s="18"/>
      <c r="I2" s="18"/>
      <c r="J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20"/>
      <c r="C3" s="43" t="s">
        <v>36</v>
      </c>
      <c r="D3" s="43"/>
      <c r="E3" s="43"/>
      <c r="F3" s="43"/>
      <c r="G3" s="43"/>
      <c r="H3" s="43"/>
      <c r="I3" s="43"/>
      <c r="J3" s="2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20"/>
      <c r="C4" s="7"/>
      <c r="D4" s="7"/>
      <c r="E4" s="7"/>
      <c r="F4" s="7"/>
      <c r="G4" s="7"/>
      <c r="H4" s="7"/>
      <c r="I4" s="7"/>
      <c r="J4" s="2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51" customHeight="1">
      <c r="B5" s="22"/>
      <c r="C5" s="38" t="s">
        <v>0</v>
      </c>
      <c r="D5" s="42" t="s">
        <v>14</v>
      </c>
      <c r="E5" s="40" t="s">
        <v>15</v>
      </c>
      <c r="F5" s="40" t="s">
        <v>18</v>
      </c>
      <c r="G5" s="40" t="s">
        <v>19</v>
      </c>
      <c r="H5" s="40" t="s">
        <v>37</v>
      </c>
      <c r="I5" s="40" t="s">
        <v>39</v>
      </c>
      <c r="J5" s="2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24" s="8" customFormat="1" ht="25.5">
      <c r="B6" s="2"/>
      <c r="C6" s="9" t="s">
        <v>8</v>
      </c>
      <c r="D6" s="10" t="str">
        <f>'оценка уд.веса затрат в выручке'!D7</f>
        <v>Выручка от реализации продукции без косвенных налогов</v>
      </c>
      <c r="E6" s="11">
        <f>'оценка уд.веса затрат в выручке'!E7</f>
        <v>154200</v>
      </c>
      <c r="F6" s="11">
        <f>'оценка уд.веса затрат в выручке'!G7</f>
        <v>177700</v>
      </c>
      <c r="G6" s="11">
        <f>'оценка уд.веса затрат в выручке'!I7</f>
        <v>278800</v>
      </c>
      <c r="H6" s="11">
        <f>G6-E6</f>
        <v>124600</v>
      </c>
      <c r="I6" s="11">
        <f>G6-F6</f>
        <v>101100</v>
      </c>
      <c r="J6" s="3"/>
      <c r="S6" s="12"/>
      <c r="T6" s="12"/>
      <c r="U6" s="12"/>
      <c r="V6" s="12"/>
      <c r="W6" s="12"/>
      <c r="X6" s="12"/>
    </row>
    <row r="7" spans="2:24" s="13" customFormat="1" ht="25.5">
      <c r="B7" s="2"/>
      <c r="C7" s="9" t="s">
        <v>3</v>
      </c>
      <c r="D7" s="10" t="str">
        <f>'оценка уд.веса затрат в выручке'!D8</f>
        <v>Расходы на реализацию и управленческие расходы</v>
      </c>
      <c r="E7" s="11">
        <f>'оценка уд.веса затрат в выручке'!E8</f>
        <v>24300</v>
      </c>
      <c r="F7" s="11">
        <f>'оценка уд.веса затрат в выручке'!G8</f>
        <v>28700</v>
      </c>
      <c r="G7" s="11">
        <f>'оценка уд.веса затрат в выручке'!I8</f>
        <v>41820</v>
      </c>
      <c r="H7" s="11">
        <f>G7-E7</f>
        <v>17520</v>
      </c>
      <c r="I7" s="11">
        <f>G7-F7</f>
        <v>13120</v>
      </c>
      <c r="J7" s="3"/>
      <c r="S7" s="12"/>
      <c r="T7" s="12"/>
      <c r="U7" s="12"/>
      <c r="V7" s="12"/>
      <c r="W7" s="12"/>
      <c r="X7" s="12"/>
    </row>
    <row r="8" spans="2:24" s="13" customFormat="1" ht="12.75">
      <c r="B8" s="2"/>
      <c r="C8" s="9" t="s">
        <v>1</v>
      </c>
      <c r="D8" s="10" t="str">
        <f>'оценка уд.веса затрат в выручке'!D9</f>
        <v>Себестоимость реализованной продукции</v>
      </c>
      <c r="E8" s="11">
        <f>'оценка уд.веса затрат в выручке'!E9</f>
        <v>135880</v>
      </c>
      <c r="F8" s="11">
        <f>'оценка уд.веса затрат в выручке'!G9</f>
        <v>129330</v>
      </c>
      <c r="G8" s="11">
        <f>'оценка уд.веса затрат в выручке'!I9</f>
        <v>198700</v>
      </c>
      <c r="H8" s="11">
        <f>G8-E8</f>
        <v>62820</v>
      </c>
      <c r="I8" s="11">
        <f>G8-F8</f>
        <v>69370</v>
      </c>
      <c r="J8" s="3"/>
      <c r="S8" s="12"/>
      <c r="T8" s="12"/>
      <c r="U8" s="12"/>
      <c r="V8" s="12"/>
      <c r="W8" s="12"/>
      <c r="X8" s="12"/>
    </row>
    <row r="9" spans="2:24" s="13" customFormat="1" ht="12.75">
      <c r="B9" s="2"/>
      <c r="C9" s="9" t="s">
        <v>2</v>
      </c>
      <c r="D9" s="10" t="str">
        <f>'оценка уд.веса затрат в выручке'!D10</f>
        <v>Полная себестоимость произведенной продукции</v>
      </c>
      <c r="E9" s="11">
        <f>'оценка уд.веса затрат в выручке'!E10</f>
        <v>129160</v>
      </c>
      <c r="F9" s="11">
        <f>'оценка уд.веса затрат в выручке'!G10</f>
        <v>153113</v>
      </c>
      <c r="G9" s="11">
        <f>'оценка уд.веса затрат в выручке'!I10</f>
        <v>200170</v>
      </c>
      <c r="H9" s="11">
        <f>G9-E9</f>
        <v>71010</v>
      </c>
      <c r="I9" s="11">
        <f>G9-F9</f>
        <v>47057</v>
      </c>
      <c r="J9" s="3"/>
      <c r="S9" s="12"/>
      <c r="T9" s="12"/>
      <c r="U9" s="12"/>
      <c r="V9" s="12"/>
      <c r="W9" s="12"/>
      <c r="X9" s="12"/>
    </row>
    <row r="10" spans="2:24" s="13" customFormat="1" ht="12.75">
      <c r="B10" s="2"/>
      <c r="C10" s="9"/>
      <c r="D10" s="50" t="s">
        <v>38</v>
      </c>
      <c r="E10" s="50"/>
      <c r="F10" s="50"/>
      <c r="G10" s="50"/>
      <c r="H10" s="50"/>
      <c r="I10" s="50"/>
      <c r="J10" s="3"/>
      <c r="S10" s="12"/>
      <c r="T10" s="12"/>
      <c r="U10" s="12"/>
      <c r="V10" s="12"/>
      <c r="W10" s="12"/>
      <c r="X10" s="12"/>
    </row>
    <row r="11" spans="2:24" s="13" customFormat="1" ht="25.5">
      <c r="B11" s="2"/>
      <c r="C11" s="9" t="s">
        <v>4</v>
      </c>
      <c r="D11" s="10" t="str">
        <f>D7</f>
        <v>Расходы на реализацию и управленческие расходы</v>
      </c>
      <c r="E11" s="41">
        <f>E$6/E7</f>
        <v>6.345679012345679</v>
      </c>
      <c r="F11" s="41">
        <f>F$6/F7</f>
        <v>6.191637630662021</v>
      </c>
      <c r="G11" s="41">
        <f>G$6/G7</f>
        <v>6.666666666666667</v>
      </c>
      <c r="H11" s="41">
        <f>G11-E11</f>
        <v>0.3209876543209882</v>
      </c>
      <c r="I11" s="41">
        <f>G11-F11</f>
        <v>0.47502903600464563</v>
      </c>
      <c r="J11" s="3"/>
      <c r="S11" s="12"/>
      <c r="T11" s="12"/>
      <c r="U11" s="12"/>
      <c r="V11" s="12"/>
      <c r="W11" s="12"/>
      <c r="X11" s="12"/>
    </row>
    <row r="12" spans="2:24" s="13" customFormat="1" ht="12.75">
      <c r="B12" s="2"/>
      <c r="C12" s="9" t="s">
        <v>5</v>
      </c>
      <c r="D12" s="10" t="str">
        <f>D8</f>
        <v>Себестоимость реализованной продукции</v>
      </c>
      <c r="E12" s="41">
        <f aca="true" t="shared" si="0" ref="E12:G13">E$6/E8</f>
        <v>1.1348248454518692</v>
      </c>
      <c r="F12" s="41">
        <f t="shared" si="0"/>
        <v>1.3740044846516664</v>
      </c>
      <c r="G12" s="41">
        <f t="shared" si="0"/>
        <v>1.4031202818319073</v>
      </c>
      <c r="H12" s="41">
        <f>G12-E12</f>
        <v>0.26829543638003805</v>
      </c>
      <c r="I12" s="41">
        <f>G12-F12</f>
        <v>0.029115797180240932</v>
      </c>
      <c r="J12" s="3"/>
      <c r="S12" s="12"/>
      <c r="T12" s="12"/>
      <c r="U12" s="12"/>
      <c r="V12" s="12"/>
      <c r="W12" s="12"/>
      <c r="X12" s="12"/>
    </row>
    <row r="13" spans="2:24" s="13" customFormat="1" ht="12.75">
      <c r="B13" s="2"/>
      <c r="C13" s="9" t="s">
        <v>6</v>
      </c>
      <c r="D13" s="10" t="str">
        <f>D9</f>
        <v>Полная себестоимость произведенной продукции</v>
      </c>
      <c r="E13" s="41">
        <f t="shared" si="0"/>
        <v>1.193868070610096</v>
      </c>
      <c r="F13" s="41">
        <f t="shared" si="0"/>
        <v>1.1605807475524612</v>
      </c>
      <c r="G13" s="41">
        <f t="shared" si="0"/>
        <v>1.3928161063096367</v>
      </c>
      <c r="H13" s="41">
        <f>G13-E13</f>
        <v>0.19894803569954078</v>
      </c>
      <c r="I13" s="41">
        <f>G13-F13</f>
        <v>0.2322353587571755</v>
      </c>
      <c r="J13" s="3"/>
      <c r="S13" s="12"/>
      <c r="T13" s="12"/>
      <c r="U13" s="12"/>
      <c r="V13" s="12"/>
      <c r="W13" s="12"/>
      <c r="X13" s="12"/>
    </row>
    <row r="14" spans="2:10" ht="11.25" thickBot="1">
      <c r="B14" s="4"/>
      <c r="C14" s="23"/>
      <c r="D14" s="23"/>
      <c r="E14" s="23"/>
      <c r="F14" s="23"/>
      <c r="G14" s="23"/>
      <c r="H14" s="23"/>
      <c r="I14" s="23"/>
      <c r="J14" s="24"/>
    </row>
  </sheetData>
  <sheetProtection/>
  <mergeCells count="2">
    <mergeCell ref="D10:I10"/>
    <mergeCell ref="C3:I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P15"/>
  <sheetViews>
    <sheetView workbookViewId="0" topLeftCell="A1">
      <selection activeCell="E10" sqref="E10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41.375" style="15" customWidth="1"/>
    <col min="5" max="5" width="13.75390625" style="16" customWidth="1"/>
    <col min="6" max="6" width="11.625" style="16" customWidth="1"/>
    <col min="7" max="7" width="11.875" style="16" customWidth="1"/>
    <col min="8" max="8" width="16.00390625" style="16" customWidth="1"/>
    <col min="9" max="9" width="14.00390625" style="16" customWidth="1"/>
    <col min="10" max="10" width="3.00390625" style="1" customWidth="1"/>
    <col min="11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7"/>
      <c r="C2" s="18"/>
      <c r="D2" s="18"/>
      <c r="E2" s="18"/>
      <c r="F2" s="18"/>
      <c r="G2" s="18"/>
      <c r="H2" s="18"/>
      <c r="I2" s="18"/>
      <c r="J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20"/>
      <c r="C3" s="43" t="s">
        <v>36</v>
      </c>
      <c r="D3" s="43"/>
      <c r="E3" s="43"/>
      <c r="F3" s="43"/>
      <c r="G3" s="43"/>
      <c r="H3" s="43"/>
      <c r="I3" s="43"/>
      <c r="J3" s="2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20"/>
      <c r="C4" s="7"/>
      <c r="D4" s="7"/>
      <c r="E4" s="7"/>
      <c r="F4" s="7"/>
      <c r="G4" s="7"/>
      <c r="H4" s="7"/>
      <c r="I4" s="7"/>
      <c r="J4" s="2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51" customHeight="1">
      <c r="B5" s="22"/>
      <c r="C5" s="38" t="s">
        <v>0</v>
      </c>
      <c r="D5" s="38" t="s">
        <v>14</v>
      </c>
      <c r="E5" s="39" t="s">
        <v>15</v>
      </c>
      <c r="F5" s="39" t="s">
        <v>18</v>
      </c>
      <c r="G5" s="39" t="s">
        <v>19</v>
      </c>
      <c r="H5" s="39" t="s">
        <v>47</v>
      </c>
      <c r="I5" s="40" t="s">
        <v>48</v>
      </c>
      <c r="J5" s="2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24" s="8" customFormat="1" ht="37.5" customHeight="1">
      <c r="B6" s="2"/>
      <c r="C6" s="9" t="s">
        <v>8</v>
      </c>
      <c r="D6" s="10" t="str">
        <f>'оценка уд.веса затрат в выручке'!D7</f>
        <v>Выручка от реализации продукции без косвенных налогов</v>
      </c>
      <c r="E6" s="11">
        <f>'оценка уд.веса затрат в выручке'!E7</f>
        <v>154200</v>
      </c>
      <c r="F6" s="11">
        <f>'оценка уд.веса затрат в выручке'!G7</f>
        <v>177700</v>
      </c>
      <c r="G6" s="11">
        <f>'оценка уд.веса затрат в выручке'!I7</f>
        <v>278800</v>
      </c>
      <c r="H6" s="14">
        <f>G6/E6</f>
        <v>1.808041504539559</v>
      </c>
      <c r="I6" s="14">
        <f>G6/F6</f>
        <v>1.5689364096792346</v>
      </c>
      <c r="J6" s="3"/>
      <c r="S6" s="12"/>
      <c r="T6" s="12"/>
      <c r="U6" s="12"/>
      <c r="V6" s="12"/>
      <c r="W6" s="12"/>
      <c r="X6" s="12"/>
    </row>
    <row r="7" spans="2:24" s="13" customFormat="1" ht="37.5" customHeight="1">
      <c r="B7" s="2"/>
      <c r="C7" s="9" t="s">
        <v>3</v>
      </c>
      <c r="D7" s="10" t="str">
        <f>'выручка на 1 руб. затрат'!D12</f>
        <v>Себестоимость реализованной продукции</v>
      </c>
      <c r="E7" s="11">
        <f>'выручка на 1 руб. затрат'!E8</f>
        <v>135880</v>
      </c>
      <c r="F7" s="11">
        <f>'выручка на 1 руб. затрат'!F8</f>
        <v>129330</v>
      </c>
      <c r="G7" s="11">
        <f>'выручка на 1 руб. затрат'!G8</f>
        <v>198700</v>
      </c>
      <c r="H7" s="14">
        <f aca="true" t="shared" si="0" ref="H7:H14">G7/E7</f>
        <v>1.4623196938475125</v>
      </c>
      <c r="I7" s="14">
        <f aca="true" t="shared" si="1" ref="I7:I14">G7/F7</f>
        <v>1.5363798036031857</v>
      </c>
      <c r="J7" s="3"/>
      <c r="S7" s="12"/>
      <c r="T7" s="12"/>
      <c r="U7" s="12"/>
      <c r="V7" s="12"/>
      <c r="W7" s="12"/>
      <c r="X7" s="12"/>
    </row>
    <row r="8" spans="2:24" s="13" customFormat="1" ht="37.5" customHeight="1">
      <c r="B8" s="2"/>
      <c r="C8" s="9" t="s">
        <v>1</v>
      </c>
      <c r="D8" s="10" t="s">
        <v>40</v>
      </c>
      <c r="E8" s="41">
        <f>'выручка на 1 руб. затрат'!E12</f>
        <v>1.1348248454518692</v>
      </c>
      <c r="F8" s="41">
        <f>'выручка на 1 руб. затрат'!F12</f>
        <v>1.3740044846516664</v>
      </c>
      <c r="G8" s="41">
        <f>'выручка на 1 руб. затрат'!G12</f>
        <v>1.4031202818319073</v>
      </c>
      <c r="H8" s="14">
        <f t="shared" si="0"/>
        <v>1.2364201290228247</v>
      </c>
      <c r="I8" s="14">
        <f t="shared" si="1"/>
        <v>1.0211904673568968</v>
      </c>
      <c r="J8" s="3"/>
      <c r="S8" s="12"/>
      <c r="T8" s="12"/>
      <c r="U8" s="12"/>
      <c r="V8" s="12"/>
      <c r="W8" s="12"/>
      <c r="X8" s="12"/>
    </row>
    <row r="9" spans="2:24" s="13" customFormat="1" ht="37.5" customHeight="1">
      <c r="B9" s="2"/>
      <c r="C9" s="9" t="s">
        <v>2</v>
      </c>
      <c r="D9" s="10" t="s">
        <v>41</v>
      </c>
      <c r="E9" s="11">
        <f>E6-E7</f>
        <v>18320</v>
      </c>
      <c r="F9" s="11">
        <f>F6-F7</f>
        <v>48370</v>
      </c>
      <c r="G9" s="11">
        <f>G6-G7</f>
        <v>80100</v>
      </c>
      <c r="H9" s="14">
        <f t="shared" si="0"/>
        <v>4.372270742358078</v>
      </c>
      <c r="I9" s="14">
        <f t="shared" si="1"/>
        <v>1.6559851147405416</v>
      </c>
      <c r="J9" s="3"/>
      <c r="S9" s="12"/>
      <c r="T9" s="12"/>
      <c r="U9" s="12"/>
      <c r="V9" s="12"/>
      <c r="W9" s="12"/>
      <c r="X9" s="12"/>
    </row>
    <row r="10" spans="2:24" s="13" customFormat="1" ht="37.5" customHeight="1">
      <c r="B10" s="2"/>
      <c r="C10" s="9" t="s">
        <v>4</v>
      </c>
      <c r="D10" s="10" t="s">
        <v>42</v>
      </c>
      <c r="E10" s="41">
        <f>E7/E9</f>
        <v>7.41703056768559</v>
      </c>
      <c r="F10" s="41">
        <f>F7/F9</f>
        <v>2.6737647302046725</v>
      </c>
      <c r="G10" s="41">
        <f>G7/G9</f>
        <v>2.480649188514357</v>
      </c>
      <c r="H10" s="14">
        <f t="shared" si="0"/>
        <v>0.3344531434617532</v>
      </c>
      <c r="I10" s="14">
        <f t="shared" si="1"/>
        <v>0.9277739213518862</v>
      </c>
      <c r="J10" s="3"/>
      <c r="S10" s="12"/>
      <c r="T10" s="12"/>
      <c r="U10" s="12"/>
      <c r="V10" s="12"/>
      <c r="W10" s="12"/>
      <c r="X10" s="12"/>
    </row>
    <row r="11" spans="2:24" s="13" customFormat="1" ht="37.5" customHeight="1">
      <c r="B11" s="2"/>
      <c r="C11" s="9" t="s">
        <v>5</v>
      </c>
      <c r="D11" s="10" t="s">
        <v>43</v>
      </c>
      <c r="E11" s="41">
        <f>E6/E9</f>
        <v>8.41703056768559</v>
      </c>
      <c r="F11" s="41">
        <f>F6/F9</f>
        <v>3.6737647302046725</v>
      </c>
      <c r="G11" s="41">
        <f>G6/G9</f>
        <v>3.480649188514357</v>
      </c>
      <c r="H11" s="14">
        <f t="shared" si="0"/>
        <v>0.4135245987910702</v>
      </c>
      <c r="I11" s="14">
        <f t="shared" si="1"/>
        <v>0.9474338843468736</v>
      </c>
      <c r="J11" s="3"/>
      <c r="S11" s="12"/>
      <c r="T11" s="12"/>
      <c r="U11" s="12"/>
      <c r="V11" s="12"/>
      <c r="W11" s="12"/>
      <c r="X11" s="12"/>
    </row>
    <row r="12" spans="2:24" s="13" customFormat="1" ht="37.5" customHeight="1">
      <c r="B12" s="2"/>
      <c r="C12" s="9" t="s">
        <v>6</v>
      </c>
      <c r="D12" s="10" t="s">
        <v>44</v>
      </c>
      <c r="E12" s="41">
        <f>E7/E6</f>
        <v>0.8811932555123216</v>
      </c>
      <c r="F12" s="41">
        <f>F7/F6</f>
        <v>0.7277996623522791</v>
      </c>
      <c r="G12" s="41">
        <f>G7/G6</f>
        <v>0.7126972740315638</v>
      </c>
      <c r="H12" s="14">
        <f t="shared" si="0"/>
        <v>0.8087865738568379</v>
      </c>
      <c r="I12" s="14">
        <f t="shared" si="1"/>
        <v>0.9792492507183862</v>
      </c>
      <c r="J12" s="3"/>
      <c r="S12" s="12"/>
      <c r="T12" s="12"/>
      <c r="U12" s="12"/>
      <c r="V12" s="12"/>
      <c r="W12" s="12"/>
      <c r="X12" s="12"/>
    </row>
    <row r="13" spans="2:24" s="13" customFormat="1" ht="37.5" customHeight="1">
      <c r="B13" s="2"/>
      <c r="C13" s="9" t="s">
        <v>11</v>
      </c>
      <c r="D13" s="10" t="s">
        <v>45</v>
      </c>
      <c r="E13" s="14">
        <f>E9/E6</f>
        <v>0.11880674448767833</v>
      </c>
      <c r="F13" s="14">
        <f>F9/F6</f>
        <v>0.2722003376477209</v>
      </c>
      <c r="G13" s="14">
        <f>G9/G6</f>
        <v>0.28730272596843615</v>
      </c>
      <c r="H13" s="14">
        <f t="shared" si="0"/>
        <v>2.4182358266557236</v>
      </c>
      <c r="I13" s="14">
        <f t="shared" si="1"/>
        <v>1.0554826215544986</v>
      </c>
      <c r="J13" s="3"/>
      <c r="S13" s="12"/>
      <c r="T13" s="12"/>
      <c r="U13" s="12"/>
      <c r="V13" s="12"/>
      <c r="W13" s="12"/>
      <c r="X13" s="12"/>
    </row>
    <row r="14" spans="2:24" s="13" customFormat="1" ht="37.5" customHeight="1">
      <c r="B14" s="2"/>
      <c r="C14" s="9" t="s">
        <v>12</v>
      </c>
      <c r="D14" s="10" t="s">
        <v>46</v>
      </c>
      <c r="E14" s="14">
        <f>E9/E7</f>
        <v>0.1348248454518693</v>
      </c>
      <c r="F14" s="14">
        <f>F9/F7</f>
        <v>0.3740044846516663</v>
      </c>
      <c r="G14" s="14">
        <f>G9/G7</f>
        <v>0.4031202818319074</v>
      </c>
      <c r="H14" s="14">
        <f t="shared" si="0"/>
        <v>2.9899554528012873</v>
      </c>
      <c r="I14" s="14">
        <f t="shared" si="1"/>
        <v>1.0778487915923214</v>
      </c>
      <c r="J14" s="3"/>
      <c r="S14" s="12"/>
      <c r="T14" s="12"/>
      <c r="U14" s="12"/>
      <c r="V14" s="12"/>
      <c r="W14" s="12"/>
      <c r="X14" s="12"/>
    </row>
    <row r="15" spans="2:10" ht="11.25" thickBot="1">
      <c r="B15" s="4"/>
      <c r="C15" s="23"/>
      <c r="D15" s="23"/>
      <c r="E15" s="23"/>
      <c r="F15" s="23"/>
      <c r="G15" s="23"/>
      <c r="H15" s="23"/>
      <c r="I15" s="23"/>
      <c r="J15" s="24"/>
    </row>
  </sheetData>
  <sheetProtection/>
  <mergeCells count="1">
    <mergeCell ref="C3:I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2010-11-15T13:41:38Z</cp:lastPrinted>
  <dcterms:created xsi:type="dcterms:W3CDTF">2004-01-26T15:28:24Z</dcterms:created>
  <dcterms:modified xsi:type="dcterms:W3CDTF">2021-03-17T10:23:32Z</dcterms:modified>
  <cp:category/>
  <cp:version/>
  <cp:contentType/>
  <cp:contentStatus/>
</cp:coreProperties>
</file>