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75" windowHeight="5625" tabRatio="913" activeTab="0"/>
  </bookViews>
  <sheets>
    <sheet name="Форма №1" sheetId="1" r:id="rId1"/>
    <sheet name="Форма №2" sheetId="2" r:id="rId2"/>
    <sheet name="Форма №3" sheetId="3" r:id="rId3"/>
    <sheet name="Форма №4" sheetId="4" r:id="rId4"/>
    <sheet name="Форма №5 " sheetId="5" r:id="rId5"/>
    <sheet name="Расчет стоимости чистых активов" sheetId="6" r:id="rId6"/>
    <sheet name="Анализ финансового состояния" sheetId="7" r:id="rId7"/>
    <sheet name="Анализ финансового состояния 2" sheetId="8" r:id="rId8"/>
    <sheet name="Анализ стркт.актива" sheetId="9" r:id="rId9"/>
    <sheet name="Анализ структ.пассива" sheetId="10" r:id="rId10"/>
    <sheet name="Рентабельность" sheetId="11" r:id="rId11"/>
    <sheet name="Норм.коэффиц." sheetId="12" state="hidden" r:id="rId12"/>
    <sheet name="Увязка" sheetId="13" r:id="rId13"/>
    <sheet name="Приложение" sheetId="14" state="hidden" r:id="rId14"/>
  </sheets>
  <definedNames>
    <definedName name="_xlnm._FilterDatabase" localSheetId="11" hidden="1">'Норм.коэффиц.'!$C$9:$H$223</definedName>
    <definedName name="_xlnm.Print_Titles" localSheetId="1">'Форма №2'!$28:$31</definedName>
    <definedName name="_xlnm.Print_Area" localSheetId="8">'Анализ стркт.актива'!$C$3:$S$54</definedName>
    <definedName name="_xlnm.Print_Area" localSheetId="9">'Анализ структ.пассива'!$C$3:$S$49</definedName>
    <definedName name="_xlnm.Print_Area" localSheetId="6">'Анализ финансового состояния'!$C$3:$AA$109</definedName>
    <definedName name="_xlnm.Print_Area" localSheetId="7">'Анализ финансового состояния 2'!$C$3:$AA$138</definedName>
    <definedName name="_xlnm.Print_Area" localSheetId="11">'Норм.коэффиц.'!$C$3:$H$224</definedName>
    <definedName name="_xlnm.Print_Area" localSheetId="5">'Расчет стоимости чистых активов'!$C$3:$AL$97</definedName>
    <definedName name="_xlnm.Print_Area" localSheetId="10">'Рентабельность'!$C$3:$M$18</definedName>
    <definedName name="_xlnm.Print_Area" localSheetId="12">'Увязка'!$C$3:$D$123</definedName>
    <definedName name="_xlnm.Print_Area" localSheetId="0">'Форма №1'!$C$3:$AL$197</definedName>
    <definedName name="_xlnm.Print_Area" localSheetId="1">'Форма №2'!$C$3:$AL$87</definedName>
    <definedName name="_xlnm.Print_Area" localSheetId="2">'Форма №3'!$C$3:$BE$154</definedName>
    <definedName name="_xlnm.Print_Area" localSheetId="3">'Форма №4'!$C$3:$AL$119</definedName>
    <definedName name="_xlnm.Print_Area" localSheetId="4">'Форма №5 '!$C$3:$AM$79</definedName>
    <definedName name="Приложение">#REF!</definedName>
  </definedNames>
  <calcPr fullCalcOnLoad="1"/>
</workbook>
</file>

<file path=xl/comments1.xml><?xml version="1.0" encoding="utf-8"?>
<comments xmlns="http://schemas.openxmlformats.org/spreadsheetml/2006/main">
  <authors>
    <author>kozel</author>
    <author>shimanovich</author>
  </authors>
  <commentList>
    <comment ref="Y88" authorId="0">
      <text>
        <r>
          <rPr>
            <b/>
            <sz val="8"/>
            <rFont val="Tahoma"/>
            <family val="0"/>
          </rPr>
          <t>счет 11</t>
        </r>
        <r>
          <rPr>
            <sz val="8"/>
            <rFont val="Tahoma"/>
            <family val="0"/>
          </rPr>
          <t xml:space="preserve">
</t>
        </r>
      </text>
    </comment>
    <comment ref="Y59" authorId="1">
      <text>
        <r>
          <rPr>
            <b/>
            <sz val="8"/>
            <rFont val="Tahoma"/>
            <family val="0"/>
          </rPr>
          <t>счет 01, 02</t>
        </r>
      </text>
    </comment>
    <comment ref="Y61" authorId="1">
      <text>
        <r>
          <rPr>
            <b/>
            <sz val="8"/>
            <rFont val="Tahoma"/>
            <family val="0"/>
          </rPr>
          <t>счет 04, 05</t>
        </r>
      </text>
    </comment>
    <comment ref="Y63" authorId="1">
      <text>
        <r>
          <rPr>
            <b/>
            <sz val="8"/>
            <rFont val="Tahoma"/>
            <family val="0"/>
          </rPr>
          <t xml:space="preserve">счет 03, 02
</t>
        </r>
      </text>
    </comment>
    <comment ref="Y73" authorId="1">
      <text>
        <r>
          <rPr>
            <b/>
            <sz val="8"/>
            <rFont val="Tahoma"/>
            <family val="0"/>
          </rPr>
          <t>счет 06</t>
        </r>
      </text>
    </comment>
    <comment ref="Y71" authorId="1">
      <text>
        <r>
          <rPr>
            <b/>
            <sz val="8"/>
            <rFont val="Tahoma"/>
            <family val="0"/>
          </rPr>
          <t>счет 08, 07</t>
        </r>
      </text>
    </comment>
    <comment ref="Y75" authorId="1">
      <text>
        <r>
          <rPr>
            <b/>
            <sz val="8"/>
            <rFont val="Tahoma"/>
            <family val="0"/>
          </rPr>
          <t>счет 09</t>
        </r>
      </text>
    </comment>
    <comment ref="Y98" authorId="1">
      <text>
        <r>
          <rPr>
            <b/>
            <sz val="8"/>
            <rFont val="Tahoma"/>
            <family val="0"/>
          </rPr>
          <t>счет 47</t>
        </r>
      </text>
    </comment>
    <comment ref="Y102" authorId="1">
      <text>
        <r>
          <rPr>
            <b/>
            <sz val="8"/>
            <rFont val="Tahoma"/>
            <family val="0"/>
          </rPr>
          <t>счет 18</t>
        </r>
      </text>
    </comment>
    <comment ref="Y106" authorId="1">
      <text>
        <r>
          <rPr>
            <b/>
            <sz val="8"/>
            <rFont val="Tahoma"/>
            <family val="0"/>
          </rPr>
          <t>счет 58, 06, 59</t>
        </r>
      </text>
    </comment>
    <comment ref="AF54" authorId="1">
      <text>
        <r>
          <rPr>
            <b/>
            <sz val="8"/>
            <rFont val="Tahoma"/>
            <family val="2"/>
          </rPr>
          <t>В графе 3</t>
        </r>
        <r>
          <rPr>
            <sz val="8"/>
            <rFont val="Tahoma"/>
            <family val="2"/>
          </rPr>
          <t xml:space="preserve"> «На ________ 20__ г.» показывается стоимость активов, собственного капитала, обязательств на конец отчетного периода.</t>
        </r>
      </text>
    </comment>
    <comment ref="C58" authorId="1">
      <text>
        <r>
          <rPr>
            <b/>
            <sz val="8"/>
            <rFont val="Tahoma"/>
            <family val="2"/>
          </rPr>
          <t>В разделе I</t>
        </r>
        <r>
          <rPr>
            <sz val="8"/>
            <rFont val="Tahoma"/>
            <family val="2"/>
          </rPr>
          <t xml:space="preserve">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C59" authorId="1">
      <text>
        <r>
          <rPr>
            <sz val="8"/>
            <rFont val="Tahoma"/>
            <family val="2"/>
          </rPr>
          <t xml:space="preserve">По статье </t>
        </r>
        <r>
          <rPr>
            <b/>
            <sz val="8"/>
            <rFont val="Tahoma"/>
            <family val="2"/>
          </rPr>
          <t>«Основные средства»</t>
        </r>
        <r>
          <rPr>
            <sz val="8"/>
            <rFont val="Tahoma"/>
            <family val="2"/>
          </rPr>
          <t xml:space="preserve">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C61" authorId="1">
      <text>
        <r>
          <rPr>
            <sz val="8"/>
            <rFont val="Tahoma"/>
            <family val="2"/>
          </rPr>
          <t xml:space="preserve">По статье </t>
        </r>
        <r>
          <rPr>
            <b/>
            <sz val="8"/>
            <rFont val="Tahoma"/>
            <family val="2"/>
          </rPr>
          <t>«Нематериальные активы»</t>
        </r>
        <r>
          <rPr>
            <sz val="8"/>
            <rFont val="Tahoma"/>
            <family val="2"/>
          </rPr>
          <t xml:space="preserve">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C63" authorId="1">
      <text>
        <r>
          <rPr>
            <sz val="8"/>
            <rFont val="Tahoma"/>
            <family val="2"/>
          </rPr>
          <t xml:space="preserve">По статье </t>
        </r>
        <r>
          <rPr>
            <b/>
            <sz val="8"/>
            <rFont val="Tahoma"/>
            <family val="2"/>
          </rPr>
          <t>«Доходные вложения в материальные активы»</t>
        </r>
        <r>
          <rPr>
            <sz val="8"/>
            <rFont val="Tahoma"/>
            <family val="2"/>
          </rPr>
          <t xml:space="preserve">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C71" authorId="1">
      <text>
        <r>
          <rPr>
            <sz val="8"/>
            <rFont val="Tahoma"/>
            <family val="2"/>
          </rPr>
          <t xml:space="preserve">По статье </t>
        </r>
        <r>
          <rPr>
            <b/>
            <sz val="8"/>
            <rFont val="Tahoma"/>
            <family val="2"/>
          </rPr>
          <t>«Вложения в долгосрочные активы»</t>
        </r>
        <r>
          <rPr>
            <sz val="8"/>
            <rFont val="Tahoma"/>
            <family val="2"/>
          </rPr>
          <t xml:space="preserve">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C73" authorId="1">
      <text>
        <r>
          <rPr>
            <sz val="8"/>
            <rFont val="Tahoma"/>
            <family val="2"/>
          </rPr>
          <t xml:space="preserve">По статье </t>
        </r>
        <r>
          <rPr>
            <b/>
            <sz val="8"/>
            <rFont val="Tahoma"/>
            <family val="2"/>
          </rPr>
          <t>«Долгосрочные финансовые вложения»</t>
        </r>
        <r>
          <rPr>
            <sz val="8"/>
            <rFont val="Tahoma"/>
            <family val="2"/>
          </rPr>
          <t xml:space="preserve">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C75" authorId="1">
      <text>
        <r>
          <rPr>
            <sz val="8"/>
            <rFont val="Tahoma"/>
            <family val="2"/>
          </rPr>
          <t xml:space="preserve">По статье </t>
        </r>
        <r>
          <rPr>
            <b/>
            <sz val="8"/>
            <rFont val="Tahoma"/>
            <family val="2"/>
          </rPr>
          <t>«Отложенные налоговые активы»</t>
        </r>
        <r>
          <rPr>
            <sz val="8"/>
            <rFont val="Tahoma"/>
            <family val="2"/>
          </rPr>
          <t xml:space="preserve"> (строка 160) показывается сальдо по счету 09 «Отложенные налоговые активы».</t>
        </r>
      </text>
    </comment>
    <comment ref="C77" authorId="1">
      <text>
        <r>
          <rPr>
            <sz val="8"/>
            <rFont val="Tahoma"/>
            <family val="2"/>
          </rPr>
          <t xml:space="preserve">По статье </t>
        </r>
        <r>
          <rPr>
            <b/>
            <sz val="8"/>
            <rFont val="Tahoma"/>
            <family val="2"/>
          </rPr>
          <t>«Долгосрочная дебиторская задолженность»</t>
        </r>
        <r>
          <rPr>
            <sz val="8"/>
            <rFont val="Tahoma"/>
            <family val="2"/>
          </rPr>
          <t xml:space="preserve">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C79" authorId="1">
      <text>
        <r>
          <rPr>
            <sz val="8"/>
            <rFont val="Tahoma"/>
            <family val="2"/>
          </rPr>
          <t xml:space="preserve">По статье </t>
        </r>
        <r>
          <rPr>
            <b/>
            <sz val="8"/>
            <rFont val="Tahoma"/>
            <family val="2"/>
          </rPr>
          <t>«Прочие долгосрочные активы»</t>
        </r>
        <r>
          <rPr>
            <sz val="8"/>
            <rFont val="Tahoma"/>
            <family val="2"/>
          </rPr>
          <t xml:space="preserve">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C83" authorId="1">
      <text>
        <r>
          <rPr>
            <sz val="8"/>
            <rFont val="Tahoma"/>
            <family val="2"/>
          </rPr>
          <t xml:space="preserve">В разделе II </t>
        </r>
        <r>
          <rPr>
            <b/>
            <sz val="8"/>
            <rFont val="Tahoma"/>
            <family val="2"/>
          </rPr>
          <t>«Краткосрочные активы»</t>
        </r>
        <r>
          <rPr>
            <sz val="8"/>
            <rFont val="Tahoma"/>
            <family val="2"/>
          </rPr>
          <t xml:space="preserve"> приводится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C84" authorId="1">
      <text>
        <r>
          <rPr>
            <sz val="8"/>
            <rFont val="Tahoma"/>
            <family val="2"/>
          </rPr>
          <t>По статье</t>
        </r>
        <r>
          <rPr>
            <b/>
            <sz val="8"/>
            <rFont val="Tahoma"/>
            <family val="2"/>
          </rPr>
          <t xml:space="preserve"> «Запасы»</t>
        </r>
        <r>
          <rPr>
            <sz val="8"/>
            <rFont val="Tahoma"/>
            <family val="2"/>
          </rPr>
          <t xml:space="preserve">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t>
        </r>
      </text>
    </comment>
    <comment ref="C87" authorId="1">
      <text>
        <r>
          <rPr>
            <sz val="8"/>
            <rFont val="Tahoma"/>
            <family val="2"/>
          </rPr>
          <t>По строке 211</t>
        </r>
        <r>
          <rPr>
            <b/>
            <sz val="8"/>
            <rFont val="Tahoma"/>
            <family val="2"/>
          </rPr>
          <t xml:space="preserve"> «материалы» </t>
        </r>
        <r>
          <rPr>
            <sz val="8"/>
            <rFont val="Tahoma"/>
            <family val="2"/>
          </rPr>
          <t>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C88" authorId="1">
      <text>
        <r>
          <rPr>
            <sz val="8"/>
            <rFont val="Tahoma"/>
            <family val="2"/>
          </rPr>
          <t xml:space="preserve">По строке 212 </t>
        </r>
        <r>
          <rPr>
            <b/>
            <sz val="8"/>
            <rFont val="Tahoma"/>
            <family val="2"/>
          </rPr>
          <t>«животные на выращивании и откорме»</t>
        </r>
        <r>
          <rPr>
            <sz val="8"/>
            <rFont val="Tahoma"/>
            <family val="2"/>
          </rPr>
          <t xml:space="preserve"> показывается стоимость животных на выращивании и откорме, учитываемых на счете 11 «Животные на выращивании и откорме».</t>
        </r>
      </text>
    </comment>
    <comment ref="C90" authorId="1">
      <text>
        <r>
          <rPr>
            <sz val="8"/>
            <rFont val="Tahoma"/>
            <family val="2"/>
          </rPr>
          <t xml:space="preserve">По строке 213 </t>
        </r>
        <r>
          <rPr>
            <b/>
            <sz val="8"/>
            <rFont val="Tahoma"/>
            <family val="2"/>
          </rPr>
          <t>«незавершенное производство»</t>
        </r>
        <r>
          <rPr>
            <sz val="8"/>
            <rFont val="Tahoma"/>
            <family val="2"/>
          </rPr>
          <t xml:space="preserve">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C92" authorId="1">
      <text>
        <r>
          <rPr>
            <sz val="8"/>
            <rFont val="Tahoma"/>
            <family val="2"/>
          </rPr>
          <t xml:space="preserve">По строке 214 </t>
        </r>
        <r>
          <rPr>
            <b/>
            <sz val="8"/>
            <rFont val="Tahoma"/>
            <family val="2"/>
          </rPr>
          <t>«готовая продукция и товары»</t>
        </r>
        <r>
          <rPr>
            <sz val="8"/>
            <rFont val="Tahoma"/>
            <family val="2"/>
          </rPr>
          <t xml:space="preserve">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При ведении бухгалтерского учета товаров по розничным ценам показатель этой строки уменьшается на сальдо по счету 42 «Торговая наценка».
В организации общественного питания по строке 214 «готовая продукция и товары» показываются остатки сырья и готовой продукции на кухнях и в кладовых.</t>
        </r>
      </text>
    </comment>
    <comment ref="C94" authorId="1">
      <text>
        <r>
          <rPr>
            <sz val="8"/>
            <rFont val="Tahoma"/>
            <family val="2"/>
          </rPr>
          <t xml:space="preserve">По строке 215 </t>
        </r>
        <r>
          <rPr>
            <b/>
            <sz val="8"/>
            <rFont val="Tahoma"/>
            <family val="2"/>
          </rPr>
          <t>«товары отгруженные»</t>
        </r>
        <r>
          <rPr>
            <sz val="8"/>
            <rFont val="Tahoma"/>
            <family val="2"/>
          </rPr>
          <t xml:space="preserve"> показываются остатки товаров отгруженных, учитываемых на счете 45 «Товары отгруженные».</t>
        </r>
      </text>
    </comment>
    <comment ref="C96" authorId="1">
      <text>
        <r>
          <rPr>
            <sz val="8"/>
            <rFont val="Tahoma"/>
            <family val="2"/>
          </rPr>
          <t xml:space="preserve">По строке 216 </t>
        </r>
        <r>
          <rPr>
            <b/>
            <sz val="8"/>
            <rFont val="Tahoma"/>
            <family val="2"/>
          </rPr>
          <t>«прочие запасы»</t>
        </r>
        <r>
          <rPr>
            <sz val="8"/>
            <rFont val="Tahoma"/>
            <family val="2"/>
          </rPr>
          <t xml:space="preserve"> показываются остатки запасов, не показанные по строкам 211–215.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C98" authorId="1">
      <text>
        <r>
          <rPr>
            <sz val="8"/>
            <rFont val="Tahoma"/>
            <family val="2"/>
          </rPr>
          <t xml:space="preserve">По статье </t>
        </r>
        <r>
          <rPr>
            <b/>
            <sz val="8"/>
            <rFont val="Tahoma"/>
            <family val="2"/>
          </rPr>
          <t>«Долгосрочные активы, предназначенные для реализации»</t>
        </r>
        <r>
          <rPr>
            <sz val="8"/>
            <rFont val="Tahoma"/>
            <family val="2"/>
          </rPr>
          <t xml:space="preserve">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C100" authorId="1">
      <text>
        <r>
          <rPr>
            <sz val="8"/>
            <rFont val="Tahoma"/>
            <family val="2"/>
          </rPr>
          <t>По статье</t>
        </r>
        <r>
          <rPr>
            <b/>
            <sz val="8"/>
            <rFont val="Tahoma"/>
            <family val="2"/>
          </rPr>
          <t xml:space="preserve"> «Расходы будущих периодов»</t>
        </r>
        <r>
          <rPr>
            <sz val="8"/>
            <rFont val="Tahoma"/>
            <family val="2"/>
          </rPr>
          <t xml:space="preserve">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C102" authorId="1">
      <text>
        <r>
          <rPr>
            <sz val="8"/>
            <rFont val="Tahoma"/>
            <family val="2"/>
          </rPr>
          <t xml:space="preserve">По статье </t>
        </r>
        <r>
          <rPr>
            <b/>
            <sz val="8"/>
            <rFont val="Tahoma"/>
            <family val="2"/>
          </rPr>
          <t>«Налог на добавленную стоимость по приобретенным товарам, работам, услугам»</t>
        </r>
        <r>
          <rPr>
            <sz val="8"/>
            <rFont val="Tahoma"/>
            <family val="2"/>
          </rPr>
          <t xml:space="preserve">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C104" authorId="1">
      <text>
        <r>
          <rPr>
            <sz val="8"/>
            <rFont val="Tahoma"/>
            <family val="2"/>
          </rPr>
          <t xml:space="preserve">По статье </t>
        </r>
        <r>
          <rPr>
            <b/>
            <sz val="8"/>
            <rFont val="Tahoma"/>
            <family val="2"/>
          </rPr>
          <t>«Краткосрочная дебиторская задолженность»</t>
        </r>
        <r>
          <rPr>
            <sz val="8"/>
            <rFont val="Tahoma"/>
            <family val="2"/>
          </rPr>
          <t xml:space="preserve">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106" authorId="1">
      <text>
        <r>
          <rPr>
            <sz val="8"/>
            <rFont val="Tahoma"/>
            <family val="2"/>
          </rPr>
          <t xml:space="preserve">По статье </t>
        </r>
        <r>
          <rPr>
            <b/>
            <sz val="8"/>
            <rFont val="Tahoma"/>
            <family val="2"/>
          </rPr>
          <t>«Краткосрочные финансовые вложения»</t>
        </r>
        <r>
          <rPr>
            <sz val="8"/>
            <rFont val="Tahoma"/>
            <family val="2"/>
          </rPr>
          <t xml:space="preserve">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108" authorId="1">
      <text>
        <r>
          <rPr>
            <sz val="8"/>
            <rFont val="Tahoma"/>
            <family val="2"/>
          </rPr>
          <t xml:space="preserve">По статье </t>
        </r>
        <r>
          <rPr>
            <b/>
            <sz val="8"/>
            <rFont val="Tahoma"/>
            <family val="2"/>
          </rPr>
          <t>«Денежные средства и их эквиваленты»</t>
        </r>
        <r>
          <rPr>
            <sz val="8"/>
            <rFont val="Tahoma"/>
            <family val="2"/>
          </rPr>
          <t xml:space="preserve">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C110" authorId="1">
      <text>
        <r>
          <rPr>
            <sz val="8"/>
            <rFont val="Tahoma"/>
            <family val="2"/>
          </rPr>
          <t xml:space="preserve">По статье </t>
        </r>
        <r>
          <rPr>
            <b/>
            <sz val="8"/>
            <rFont val="Tahoma"/>
            <family val="2"/>
          </rPr>
          <t>«Прочие краткосрочные активы»</t>
        </r>
        <r>
          <rPr>
            <sz val="8"/>
            <rFont val="Tahoma"/>
            <family val="2"/>
          </rPr>
          <t xml:space="preserve">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C120" authorId="1">
      <text>
        <r>
          <rPr>
            <sz val="8"/>
            <rFont val="Tahoma"/>
            <family val="2"/>
          </rPr>
          <t>В разделе III «Собственный капитал» приводится информация о величине собственного капитала организации.</t>
        </r>
      </text>
    </comment>
    <comment ref="C121" authorId="1">
      <text>
        <r>
          <rPr>
            <sz val="8"/>
            <rFont val="Tahoma"/>
            <family val="2"/>
          </rPr>
          <t xml:space="preserve">По статье </t>
        </r>
        <r>
          <rPr>
            <b/>
            <sz val="8"/>
            <rFont val="Tahoma"/>
            <family val="2"/>
          </rPr>
          <t>«Уставный капитал»</t>
        </r>
        <r>
          <rPr>
            <sz val="8"/>
            <rFont val="Tahoma"/>
            <family val="2"/>
          </rPr>
          <t xml:space="preserve"> (строка 410) показывается остаток уставного капитала, учитываемого на счете 80 «Уставный капитал».</t>
        </r>
      </text>
    </comment>
    <comment ref="C123" authorId="1">
      <text>
        <r>
          <rPr>
            <sz val="8"/>
            <rFont val="Tahoma"/>
            <family val="2"/>
          </rPr>
          <t xml:space="preserve">По статье </t>
        </r>
        <r>
          <rPr>
            <b/>
            <sz val="8"/>
            <rFont val="Tahoma"/>
            <family val="2"/>
          </rPr>
          <t>«Неоплаченная часть уставного капитала»</t>
        </r>
        <r>
          <rPr>
            <sz val="8"/>
            <rFont val="Tahoma"/>
            <family val="2"/>
          </rPr>
          <t xml:space="preserve">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C125" authorId="1">
      <text>
        <r>
          <rPr>
            <sz val="8"/>
            <rFont val="Tahoma"/>
            <family val="2"/>
          </rPr>
          <t xml:space="preserve">По статье </t>
        </r>
        <r>
          <rPr>
            <b/>
            <sz val="8"/>
            <rFont val="Tahoma"/>
            <family val="2"/>
          </rPr>
          <t>«Собственные акции (доли в уставном капитале)»</t>
        </r>
        <r>
          <rPr>
            <sz val="8"/>
            <rFont val="Tahoma"/>
            <family val="2"/>
          </rPr>
          <t xml:space="preserve">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C127" authorId="1">
      <text>
        <r>
          <rPr>
            <sz val="8"/>
            <rFont val="Tahoma"/>
            <family val="2"/>
          </rPr>
          <t xml:space="preserve">По статье </t>
        </r>
        <r>
          <rPr>
            <b/>
            <sz val="8"/>
            <rFont val="Tahoma"/>
            <family val="2"/>
          </rPr>
          <t>«Резервный капитал»</t>
        </r>
        <r>
          <rPr>
            <sz val="8"/>
            <rFont val="Tahoma"/>
            <family val="2"/>
          </rPr>
          <t xml:space="preserve"> (строка 440) показывается остаток резервного капитала, учитываемого на счете 82 «Резервный капитал».</t>
        </r>
      </text>
    </comment>
    <comment ref="C129" authorId="1">
      <text>
        <r>
          <rPr>
            <sz val="8"/>
            <rFont val="Tahoma"/>
            <family val="2"/>
          </rPr>
          <t xml:space="preserve">По статье </t>
        </r>
        <r>
          <rPr>
            <b/>
            <sz val="8"/>
            <rFont val="Tahoma"/>
            <family val="2"/>
          </rPr>
          <t>«Добавочный капитал»</t>
        </r>
        <r>
          <rPr>
            <sz val="8"/>
            <rFont val="Tahoma"/>
            <family val="2"/>
          </rPr>
          <t xml:space="preserve"> (строка 450) показывается остаток добавочного капитала, учитываемого на счете 83 «Добавочный капитал».</t>
        </r>
      </text>
    </comment>
    <comment ref="C131" authorId="1">
      <text>
        <r>
          <rPr>
            <sz val="8"/>
            <rFont val="Tahoma"/>
            <family val="2"/>
          </rPr>
          <t xml:space="preserve">По статье </t>
        </r>
        <r>
          <rPr>
            <b/>
            <sz val="8"/>
            <rFont val="Tahoma"/>
            <family val="2"/>
          </rPr>
          <t>«Нераспределенная прибыль (непокрытый убыток)»</t>
        </r>
        <r>
          <rPr>
            <sz val="8"/>
            <rFont val="Tahoma"/>
            <family val="2"/>
          </rPr>
          <t xml:space="preserve">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t>
        </r>
      </text>
    </comment>
    <comment ref="C133" authorId="1">
      <text>
        <r>
          <rPr>
            <sz val="8"/>
            <rFont val="Tahoma"/>
            <family val="2"/>
          </rPr>
          <t xml:space="preserve">По статье </t>
        </r>
        <r>
          <rPr>
            <b/>
            <sz val="8"/>
            <rFont val="Tahoma"/>
            <family val="2"/>
          </rPr>
          <t>«Чистая прибыль (убыток) отчетного периода»</t>
        </r>
        <r>
          <rPr>
            <sz val="8"/>
            <rFont val="Tahoma"/>
            <family val="2"/>
          </rPr>
          <t xml:space="preserve">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r>
      </text>
    </comment>
    <comment ref="C135" authorId="1">
      <text>
        <r>
          <rPr>
            <sz val="8"/>
            <rFont val="Tahoma"/>
            <family val="2"/>
          </rPr>
          <t xml:space="preserve"> По статье </t>
        </r>
        <r>
          <rPr>
            <b/>
            <sz val="8"/>
            <rFont val="Tahoma"/>
            <family val="2"/>
          </rPr>
          <t>«Целевое финансирование»</t>
        </r>
        <r>
          <rPr>
            <sz val="8"/>
            <rFont val="Tahoma"/>
            <family val="2"/>
          </rPr>
          <t xml:space="preserve"> (строка 480) показывается остаток целевого финансирования, учитываемого на счете 86 «Целевое финансирование».</t>
        </r>
      </text>
    </comment>
    <comment ref="C139" authorId="1">
      <text>
        <r>
          <rPr>
            <sz val="8"/>
            <rFont val="Tahoma"/>
            <family val="2"/>
          </rPr>
          <t xml:space="preserve">В разделе IV </t>
        </r>
        <r>
          <rPr>
            <b/>
            <sz val="8"/>
            <rFont val="Tahoma"/>
            <family val="2"/>
          </rPr>
          <t>«Долгосрочные обязательства»</t>
        </r>
        <r>
          <rPr>
            <sz val="8"/>
            <rFont val="Tahoma"/>
            <family val="2"/>
          </rPr>
          <t xml:space="preserve"> приводится информация об обязательствах, погашение которых ожидается более чем через 12 месяцев после отчетной даты.</t>
        </r>
      </text>
    </comment>
    <comment ref="C140" authorId="1">
      <text>
        <r>
          <rPr>
            <sz val="8"/>
            <rFont val="Tahoma"/>
            <family val="2"/>
          </rPr>
          <t xml:space="preserve">По статье </t>
        </r>
        <r>
          <rPr>
            <b/>
            <sz val="8"/>
            <rFont val="Tahoma"/>
            <family val="2"/>
          </rPr>
          <t>«Долгосрочные кредиты и займы»</t>
        </r>
        <r>
          <rPr>
            <sz val="8"/>
            <rFont val="Tahoma"/>
            <family val="2"/>
          </rPr>
          <t xml:space="preserve">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C142" authorId="1">
      <text>
        <r>
          <rPr>
            <sz val="8"/>
            <rFont val="Tahoma"/>
            <family val="2"/>
          </rPr>
          <t xml:space="preserve">По статье </t>
        </r>
        <r>
          <rPr>
            <b/>
            <sz val="8"/>
            <rFont val="Tahoma"/>
            <family val="2"/>
          </rPr>
          <t>«Долгосрочные обязательства по лизинговым платежам»</t>
        </r>
        <r>
          <rPr>
            <sz val="8"/>
            <rFont val="Tahoma"/>
            <family val="2"/>
          </rPr>
          <t xml:space="preserve">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C144" authorId="1">
      <text>
        <r>
          <rPr>
            <sz val="8"/>
            <rFont val="Tahoma"/>
            <family val="2"/>
          </rPr>
          <t xml:space="preserve">По статье </t>
        </r>
        <r>
          <rPr>
            <b/>
            <sz val="8"/>
            <rFont val="Tahoma"/>
            <family val="2"/>
          </rPr>
          <t>«Отложенные налоговые обязательства»</t>
        </r>
        <r>
          <rPr>
            <sz val="8"/>
            <rFont val="Tahoma"/>
            <family val="2"/>
          </rPr>
          <t xml:space="preserve"> (строка 530) показывается сальдо по счету 65 «Отложенные налоговые обязательства».</t>
        </r>
      </text>
    </comment>
    <comment ref="C146" authorId="1">
      <text>
        <r>
          <rPr>
            <sz val="8"/>
            <rFont val="Tahoma"/>
            <family val="2"/>
          </rPr>
          <t xml:space="preserve">По статье </t>
        </r>
        <r>
          <rPr>
            <b/>
            <sz val="8"/>
            <rFont val="Tahoma"/>
            <family val="2"/>
          </rPr>
          <t>«Доходы будущих периодов»</t>
        </r>
        <r>
          <rPr>
            <sz val="8"/>
            <rFont val="Tahoma"/>
            <family val="2"/>
          </rPr>
          <t xml:space="preserve">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C148" authorId="1">
      <text>
        <r>
          <rPr>
            <sz val="8"/>
            <rFont val="Tahoma"/>
            <family val="2"/>
          </rPr>
          <t xml:space="preserve">По статье </t>
        </r>
        <r>
          <rPr>
            <b/>
            <sz val="8"/>
            <rFont val="Tahoma"/>
            <family val="2"/>
          </rPr>
          <t>«Резервы предстоящих платежей»</t>
        </r>
        <r>
          <rPr>
            <sz val="8"/>
            <rFont val="Tahoma"/>
            <family val="2"/>
          </rPr>
          <t xml:space="preserve">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C150" authorId="1">
      <text>
        <r>
          <rPr>
            <sz val="8"/>
            <rFont val="Tahoma"/>
            <family val="2"/>
          </rPr>
          <t xml:space="preserve">По статье </t>
        </r>
        <r>
          <rPr>
            <b/>
            <sz val="8"/>
            <rFont val="Tahoma"/>
            <family val="2"/>
          </rPr>
          <t>«Прочие долгосрочные обязательства»</t>
        </r>
        <r>
          <rPr>
            <sz val="8"/>
            <rFont val="Tahoma"/>
            <family val="2"/>
          </rPr>
          <t xml:space="preserve">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154" authorId="1">
      <text>
        <r>
          <rPr>
            <sz val="8"/>
            <rFont val="Tahoma"/>
            <family val="2"/>
          </rPr>
          <t xml:space="preserve">В разделе V </t>
        </r>
        <r>
          <rPr>
            <b/>
            <sz val="8"/>
            <rFont val="Tahoma"/>
            <family val="2"/>
          </rPr>
          <t>«Краткосрочные обязательства»</t>
        </r>
        <r>
          <rPr>
            <sz val="8"/>
            <rFont val="Tahoma"/>
            <family val="2"/>
          </rPr>
          <t xml:space="preserve"> приводится информация об обязательствах, погашение которых ожидается в течение 12 месяцев после отчетной даты.</t>
        </r>
      </text>
    </comment>
    <comment ref="C155" authorId="1">
      <text>
        <r>
          <rPr>
            <sz val="8"/>
            <rFont val="Tahoma"/>
            <family val="2"/>
          </rPr>
          <t xml:space="preserve">По статье </t>
        </r>
        <r>
          <rPr>
            <b/>
            <sz val="8"/>
            <rFont val="Tahoma"/>
            <family val="2"/>
          </rPr>
          <t>«Краткосрочные кредиты и займы»</t>
        </r>
        <r>
          <rPr>
            <sz val="8"/>
            <rFont val="Tahoma"/>
            <family val="2"/>
          </rPr>
          <t xml:space="preserve">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C157" authorId="1">
      <text>
        <r>
          <rPr>
            <sz val="8"/>
            <rFont val="Tahoma"/>
            <family val="2"/>
          </rPr>
          <t xml:space="preserve">По статье </t>
        </r>
        <r>
          <rPr>
            <b/>
            <sz val="8"/>
            <rFont val="Tahoma"/>
            <family val="2"/>
          </rPr>
          <t>«Краткосрочная часть долгосрочных обязательств»</t>
        </r>
        <r>
          <rPr>
            <sz val="8"/>
            <rFont val="Tahoma"/>
            <family val="2"/>
          </rPr>
          <t xml:space="preserve">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C159" authorId="1">
      <text>
        <r>
          <rPr>
            <sz val="8"/>
            <rFont val="Tahoma"/>
            <family val="2"/>
          </rPr>
          <t xml:space="preserve">По статье </t>
        </r>
        <r>
          <rPr>
            <b/>
            <sz val="8"/>
            <rFont val="Tahoma"/>
            <family val="2"/>
          </rPr>
          <t>«Краткосрочная кредиторская задолженность»</t>
        </r>
        <r>
          <rPr>
            <sz val="8"/>
            <rFont val="Tahoma"/>
            <family val="2"/>
          </rPr>
          <t xml:space="preserve">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C161" authorId="1">
      <text>
        <r>
          <rPr>
            <sz val="8"/>
            <rFont val="Tahoma"/>
            <family val="2"/>
          </rPr>
          <t xml:space="preserve">По строке 631 </t>
        </r>
        <r>
          <rPr>
            <b/>
            <sz val="8"/>
            <rFont val="Tahoma"/>
            <family val="2"/>
          </rPr>
          <t xml:space="preserve">«поставщикам, подрядчикам, исполнителям» </t>
        </r>
        <r>
          <rPr>
            <sz val="8"/>
            <rFont val="Tahoma"/>
            <family val="2"/>
          </rPr>
          <t>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C163" authorId="1">
      <text>
        <r>
          <rPr>
            <sz val="8"/>
            <rFont val="Tahoma"/>
            <family val="2"/>
          </rPr>
          <t xml:space="preserve">По строке 632 </t>
        </r>
        <r>
          <rPr>
            <b/>
            <sz val="8"/>
            <rFont val="Tahoma"/>
            <family val="2"/>
          </rPr>
          <t>«по авансам полученным»</t>
        </r>
        <r>
          <rPr>
            <sz val="8"/>
            <rFont val="Tahoma"/>
            <family val="2"/>
          </rPr>
          <t xml:space="preserve">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C165" authorId="1">
      <text>
        <r>
          <rPr>
            <sz val="8"/>
            <rFont val="Tahoma"/>
            <family val="2"/>
          </rPr>
          <t xml:space="preserve">По строке 633 </t>
        </r>
        <r>
          <rPr>
            <b/>
            <sz val="8"/>
            <rFont val="Tahoma"/>
            <family val="2"/>
          </rPr>
          <t>«по налогам и сборам»</t>
        </r>
        <r>
          <rPr>
            <sz val="8"/>
            <rFont val="Tahoma"/>
            <family val="2"/>
          </rPr>
          <t xml:space="preserve"> показывается кредиторская задолженность по налогам и сборам, учитываемая на счете 68 «Расчеты по налогам и сборам».</t>
        </r>
      </text>
    </comment>
    <comment ref="C167" authorId="1">
      <text>
        <r>
          <rPr>
            <sz val="8"/>
            <rFont val="Tahoma"/>
            <family val="2"/>
          </rPr>
          <t xml:space="preserve">По строке 634 </t>
        </r>
        <r>
          <rPr>
            <b/>
            <sz val="8"/>
            <rFont val="Tahoma"/>
            <family val="2"/>
          </rPr>
          <t>«по социальному страхованию и обеспечению»</t>
        </r>
        <r>
          <rPr>
            <sz val="8"/>
            <rFont val="Tahoma"/>
            <family val="2"/>
          </rPr>
          <t xml:space="preserve">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C169" authorId="1">
      <text>
        <r>
          <rPr>
            <sz val="8"/>
            <rFont val="Tahoma"/>
            <family val="2"/>
          </rPr>
          <t xml:space="preserve">По строке 635 </t>
        </r>
        <r>
          <rPr>
            <b/>
            <sz val="8"/>
            <rFont val="Tahoma"/>
            <family val="2"/>
          </rPr>
          <t>«по оплате труда»</t>
        </r>
        <r>
          <rPr>
            <sz val="8"/>
            <rFont val="Tahoma"/>
            <family val="2"/>
          </rPr>
          <t xml:space="preserve">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C171" authorId="1">
      <text>
        <r>
          <rPr>
            <sz val="8"/>
            <rFont val="Tahoma"/>
            <family val="2"/>
          </rPr>
          <t xml:space="preserve">По строке 636 </t>
        </r>
        <r>
          <rPr>
            <b/>
            <sz val="8"/>
            <rFont val="Tahoma"/>
            <family val="2"/>
          </rPr>
          <t>«по лизинговым платежам»</t>
        </r>
        <r>
          <rPr>
            <sz val="8"/>
            <rFont val="Tahoma"/>
            <family val="2"/>
          </rPr>
          <t xml:space="preserve"> показывается кредиторская задолженность по лизинговым платежам, учитываемая на счете 76 «Расчеты с разными дебиторами и кредиторами».</t>
        </r>
      </text>
    </comment>
    <comment ref="C173" authorId="1">
      <text>
        <r>
          <rPr>
            <sz val="8"/>
            <rFont val="Tahoma"/>
            <family val="2"/>
          </rPr>
          <t xml:space="preserve">По строке 637 </t>
        </r>
        <r>
          <rPr>
            <b/>
            <sz val="8"/>
            <rFont val="Tahoma"/>
            <family val="2"/>
          </rPr>
          <t>«собственнику имущества (учредителям, участникам)»</t>
        </r>
        <r>
          <rPr>
            <sz val="8"/>
            <rFont val="Tahoma"/>
            <family val="2"/>
          </rPr>
          <t xml:space="preserve">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C175" authorId="1">
      <text>
        <r>
          <rPr>
            <sz val="8"/>
            <rFont val="Tahoma"/>
            <family val="2"/>
          </rPr>
          <t xml:space="preserve">По строке 638 </t>
        </r>
        <r>
          <rPr>
            <b/>
            <sz val="8"/>
            <rFont val="Tahoma"/>
            <family val="2"/>
          </rPr>
          <t>«прочим кредиторам»</t>
        </r>
        <r>
          <rPr>
            <sz val="8"/>
            <rFont val="Tahoma"/>
            <family val="2"/>
          </rPr>
          <t xml:space="preserve">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C177" authorId="1">
      <text>
        <r>
          <rPr>
            <sz val="8"/>
            <rFont val="Tahoma"/>
            <family val="2"/>
          </rPr>
          <t xml:space="preserve">По статье </t>
        </r>
        <r>
          <rPr>
            <b/>
            <sz val="8"/>
            <rFont val="Tahoma"/>
            <family val="2"/>
          </rPr>
          <t>«Обязательства, предназначенные для реализации»</t>
        </r>
        <r>
          <rPr>
            <sz val="8"/>
            <rFont val="Tahoma"/>
            <family val="2"/>
          </rPr>
          <t xml:space="preserve">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C179" authorId="1">
      <text>
        <r>
          <rPr>
            <sz val="8"/>
            <rFont val="Tahoma"/>
            <family val="2"/>
          </rPr>
          <t>По статье</t>
        </r>
        <r>
          <rPr>
            <b/>
            <sz val="8"/>
            <rFont val="Tahoma"/>
            <family val="2"/>
          </rPr>
          <t xml:space="preserve"> «Доходы будущих периодов»</t>
        </r>
        <r>
          <rPr>
            <sz val="8"/>
            <rFont val="Tahoma"/>
            <family val="2"/>
          </rPr>
          <t xml:space="preserve">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C181" authorId="1">
      <text>
        <r>
          <rPr>
            <sz val="8"/>
            <rFont val="Tahoma"/>
            <family val="2"/>
          </rPr>
          <t xml:space="preserve">По статье </t>
        </r>
        <r>
          <rPr>
            <b/>
            <sz val="8"/>
            <rFont val="Tahoma"/>
            <family val="2"/>
          </rPr>
          <t>«Резервы предстоящих платежей»</t>
        </r>
        <r>
          <rPr>
            <sz val="8"/>
            <rFont val="Tahoma"/>
            <family val="2"/>
          </rPr>
          <t xml:space="preserve">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C183" authorId="1">
      <text>
        <r>
          <rPr>
            <sz val="8"/>
            <rFont val="Tahoma"/>
            <family val="2"/>
          </rPr>
          <t xml:space="preserve">По статье </t>
        </r>
        <r>
          <rPr>
            <b/>
            <sz val="8"/>
            <rFont val="Tahoma"/>
            <family val="2"/>
          </rPr>
          <t>«Прочие краткосрочные обязательства»</t>
        </r>
        <r>
          <rPr>
            <sz val="8"/>
            <rFont val="Tahoma"/>
            <family val="2"/>
          </rPr>
          <t xml:space="preserve"> (строка 670) показываются обязательства, погашение которых ожидается в течение 12 месяцев после отчетной даты, не показанные по строкам 610–660.</t>
        </r>
      </text>
    </comment>
    <comment ref="Y77" authorId="1">
      <text>
        <r>
          <rPr>
            <b/>
            <sz val="8"/>
            <rFont val="Tahoma"/>
            <family val="0"/>
          </rPr>
          <t>счет 60, 62, 76,
63</t>
        </r>
      </text>
    </comment>
    <comment ref="Y79" authorId="1">
      <text>
        <r>
          <rPr>
            <b/>
            <sz val="8"/>
            <rFont val="Tahoma"/>
            <family val="0"/>
          </rPr>
          <t>счет 97</t>
        </r>
      </text>
    </comment>
    <comment ref="Y86" authorId="1">
      <text>
        <r>
          <rPr>
            <b/>
            <sz val="8"/>
            <rFont val="Tahoma"/>
            <family val="0"/>
          </rPr>
          <t>счет 10, 15, 16</t>
        </r>
      </text>
    </comment>
    <comment ref="Y90" authorId="1">
      <text>
        <r>
          <rPr>
            <b/>
            <sz val="8"/>
            <rFont val="Tahoma"/>
            <family val="0"/>
          </rPr>
          <t>счет 20, 21,  23, 29</t>
        </r>
      </text>
    </comment>
    <comment ref="Y92" authorId="1">
      <text>
        <r>
          <rPr>
            <b/>
            <sz val="8"/>
            <rFont val="Tahoma"/>
            <family val="0"/>
          </rPr>
          <t>счет 43, 41, 44
42</t>
        </r>
      </text>
    </comment>
    <comment ref="Y94" authorId="1">
      <text>
        <r>
          <rPr>
            <b/>
            <sz val="8"/>
            <rFont val="Tahoma"/>
            <family val="0"/>
          </rPr>
          <t>счет 45</t>
        </r>
      </text>
    </comment>
    <comment ref="Y100" authorId="1">
      <text>
        <r>
          <rPr>
            <b/>
            <sz val="8"/>
            <rFont val="Tahoma"/>
            <family val="0"/>
          </rPr>
          <t>счет 97</t>
        </r>
      </text>
    </comment>
    <comment ref="Y104" authorId="1">
      <text>
        <r>
          <rPr>
            <b/>
            <sz val="8"/>
            <rFont val="Tahoma"/>
            <family val="0"/>
          </rPr>
          <t>счет 60, 62, 76,
63</t>
        </r>
      </text>
    </comment>
    <comment ref="Y108" authorId="1">
      <text>
        <r>
          <rPr>
            <b/>
            <sz val="8"/>
            <rFont val="Tahoma"/>
            <family val="0"/>
          </rPr>
          <t>счет 50, 51, 52, 55, 57, 58</t>
        </r>
      </text>
    </comment>
    <comment ref="Y110" authorId="1">
      <text>
        <r>
          <rPr>
            <b/>
            <sz val="8"/>
            <rFont val="Tahoma"/>
            <family val="0"/>
          </rPr>
          <t>счет 94</t>
        </r>
      </text>
    </comment>
    <comment ref="Y121" authorId="1">
      <text>
        <r>
          <rPr>
            <b/>
            <sz val="8"/>
            <rFont val="Tahoma"/>
            <family val="0"/>
          </rPr>
          <t>счет 80</t>
        </r>
      </text>
    </comment>
    <comment ref="Y123" authorId="1">
      <text>
        <r>
          <rPr>
            <b/>
            <sz val="8"/>
            <rFont val="Tahoma"/>
            <family val="0"/>
          </rPr>
          <t>счет 75 (75-1)</t>
        </r>
      </text>
    </comment>
    <comment ref="Y125" authorId="1">
      <text>
        <r>
          <rPr>
            <b/>
            <sz val="8"/>
            <rFont val="Tahoma"/>
            <family val="0"/>
          </rPr>
          <t>счет 81</t>
        </r>
      </text>
    </comment>
    <comment ref="Y127" authorId="1">
      <text>
        <r>
          <rPr>
            <b/>
            <sz val="8"/>
            <rFont val="Tahoma"/>
            <family val="0"/>
          </rPr>
          <t>счет 82</t>
        </r>
      </text>
    </comment>
    <comment ref="Y129" authorId="1">
      <text>
        <r>
          <rPr>
            <b/>
            <sz val="8"/>
            <rFont val="Tahoma"/>
            <family val="0"/>
          </rPr>
          <t>счет 83</t>
        </r>
      </text>
    </comment>
    <comment ref="Y131" authorId="1">
      <text>
        <r>
          <rPr>
            <b/>
            <sz val="8"/>
            <rFont val="Tahoma"/>
            <family val="0"/>
          </rPr>
          <t>счет 84</t>
        </r>
      </text>
    </comment>
    <comment ref="Y133" authorId="1">
      <text>
        <r>
          <rPr>
            <b/>
            <sz val="8"/>
            <rFont val="Tahoma"/>
            <family val="0"/>
          </rPr>
          <t>счет 99</t>
        </r>
      </text>
    </comment>
    <comment ref="Y135" authorId="1">
      <text>
        <r>
          <rPr>
            <b/>
            <sz val="8"/>
            <rFont val="Tahoma"/>
            <family val="0"/>
          </rPr>
          <t>счет 86</t>
        </r>
      </text>
    </comment>
    <comment ref="Y140" authorId="1">
      <text>
        <r>
          <rPr>
            <b/>
            <sz val="8"/>
            <rFont val="Tahoma"/>
            <family val="0"/>
          </rPr>
          <t>счет 67</t>
        </r>
      </text>
    </comment>
    <comment ref="Y142" authorId="1">
      <text>
        <r>
          <rPr>
            <b/>
            <sz val="8"/>
            <rFont val="Tahoma"/>
            <family val="0"/>
          </rPr>
          <t>счет 76</t>
        </r>
      </text>
    </comment>
    <comment ref="Y144" authorId="1">
      <text>
        <r>
          <rPr>
            <b/>
            <sz val="8"/>
            <rFont val="Tahoma"/>
            <family val="0"/>
          </rPr>
          <t>счет 65</t>
        </r>
      </text>
    </comment>
    <comment ref="Y146" authorId="1">
      <text>
        <r>
          <rPr>
            <b/>
            <sz val="8"/>
            <rFont val="Tahoma"/>
            <family val="0"/>
          </rPr>
          <t>счет 98</t>
        </r>
      </text>
    </comment>
    <comment ref="Y148" authorId="1">
      <text>
        <r>
          <rPr>
            <b/>
            <sz val="8"/>
            <rFont val="Tahoma"/>
            <family val="0"/>
          </rPr>
          <t>счет 96</t>
        </r>
      </text>
    </comment>
    <comment ref="Y155" authorId="1">
      <text>
        <r>
          <rPr>
            <b/>
            <sz val="8"/>
            <rFont val="Tahoma"/>
            <family val="0"/>
          </rPr>
          <t>счет 66</t>
        </r>
      </text>
    </comment>
    <comment ref="Y161" authorId="1">
      <text>
        <r>
          <rPr>
            <b/>
            <sz val="8"/>
            <rFont val="Tahoma"/>
            <family val="0"/>
          </rPr>
          <t>счет 60</t>
        </r>
      </text>
    </comment>
    <comment ref="Y163" authorId="1">
      <text>
        <r>
          <rPr>
            <b/>
            <sz val="8"/>
            <rFont val="Tahoma"/>
            <family val="2"/>
          </rPr>
          <t>счет 62</t>
        </r>
      </text>
    </comment>
    <comment ref="Y165" authorId="1">
      <text>
        <r>
          <rPr>
            <b/>
            <sz val="8"/>
            <rFont val="Tahoma"/>
            <family val="0"/>
          </rPr>
          <t>счет 68</t>
        </r>
      </text>
    </comment>
    <comment ref="Y167" authorId="1">
      <text>
        <r>
          <rPr>
            <b/>
            <sz val="8"/>
            <rFont val="Tahoma"/>
            <family val="0"/>
          </rPr>
          <t>счет 69</t>
        </r>
      </text>
    </comment>
    <comment ref="Y169" authorId="1">
      <text>
        <r>
          <rPr>
            <b/>
            <sz val="8"/>
            <rFont val="Tahoma"/>
            <family val="0"/>
          </rPr>
          <t>счет 70, 76</t>
        </r>
      </text>
    </comment>
    <comment ref="Y171" authorId="1">
      <text>
        <r>
          <rPr>
            <b/>
            <sz val="8"/>
            <rFont val="Tahoma"/>
            <family val="0"/>
          </rPr>
          <t>счет 76</t>
        </r>
      </text>
    </comment>
    <comment ref="Y173" authorId="1">
      <text>
        <r>
          <rPr>
            <b/>
            <sz val="8"/>
            <rFont val="Tahoma"/>
            <family val="0"/>
          </rPr>
          <t>счет 75, 70</t>
        </r>
      </text>
    </comment>
    <comment ref="Y175" authorId="1">
      <text>
        <r>
          <rPr>
            <b/>
            <sz val="8"/>
            <rFont val="Tahoma"/>
            <family val="0"/>
          </rPr>
          <t>счет 71, 73, 66, 67</t>
        </r>
      </text>
    </comment>
    <comment ref="Y177" authorId="1">
      <text>
        <r>
          <rPr>
            <b/>
            <sz val="8"/>
            <rFont val="Tahoma"/>
            <family val="0"/>
          </rPr>
          <t>счет 76</t>
        </r>
      </text>
    </comment>
    <comment ref="Y179" authorId="1">
      <text>
        <r>
          <rPr>
            <b/>
            <sz val="8"/>
            <rFont val="Tahoma"/>
            <family val="0"/>
          </rPr>
          <t>счет 98</t>
        </r>
      </text>
    </comment>
    <comment ref="Y181" authorId="1">
      <text>
        <r>
          <rPr>
            <b/>
            <sz val="8"/>
            <rFont val="Tahoma"/>
            <family val="0"/>
          </rPr>
          <t>счет 96</t>
        </r>
      </text>
    </comment>
    <comment ref="AQ19" authorId="1">
      <text>
        <r>
          <rPr>
            <b/>
            <sz val="8"/>
            <rFont val="Tahoma"/>
            <family val="0"/>
          </rPr>
          <t>введите дату начала отчетного периода</t>
        </r>
      </text>
    </comment>
    <comment ref="AQ20" authorId="1">
      <text>
        <r>
          <rPr>
            <b/>
            <sz val="8"/>
            <rFont val="Tahoma"/>
            <family val="0"/>
          </rPr>
          <t>введите дату окончания отчетного периода</t>
        </r>
      </text>
    </comment>
    <comment ref="AH54" authorId="1">
      <text>
        <r>
          <rPr>
            <b/>
            <sz val="8"/>
            <rFont val="Tahoma"/>
            <family val="2"/>
          </rPr>
          <t xml:space="preserve">В графе 4 </t>
        </r>
        <r>
          <rPr>
            <sz val="8"/>
            <rFont val="Tahoma"/>
            <family val="2"/>
          </rPr>
          <t>«На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AF116" authorId="1">
      <text>
        <r>
          <rPr>
            <b/>
            <sz val="8"/>
            <rFont val="Tahoma"/>
            <family val="2"/>
          </rPr>
          <t>В графе 3</t>
        </r>
        <r>
          <rPr>
            <sz val="8"/>
            <rFont val="Tahoma"/>
            <family val="2"/>
          </rPr>
          <t xml:space="preserve"> «На ________ 20__ года» бухгалтерского баланса показываются данные о стоимости активов, собственного капитала, обязательств на конец отчетного периода.</t>
        </r>
      </text>
    </comment>
    <comment ref="AH116" authorId="1">
      <text>
        <r>
          <rPr>
            <b/>
            <sz val="8"/>
            <rFont val="Tahoma"/>
            <family val="2"/>
          </rPr>
          <t xml:space="preserve">В графе 4 </t>
        </r>
        <r>
          <rPr>
            <sz val="8"/>
            <rFont val="Tahoma"/>
            <family val="2"/>
          </rPr>
          <t>«На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List>
</comments>
</file>

<file path=xl/comments2.xml><?xml version="1.0" encoding="utf-8"?>
<comments xmlns="http://schemas.openxmlformats.org/spreadsheetml/2006/main">
  <authors>
    <author>kozel</author>
    <author>shimanovich</author>
  </authors>
  <commentList>
    <comment ref="D6" authorId="0">
      <text>
        <r>
          <rPr>
            <sz val="8"/>
            <rFont val="Tahoma"/>
            <family val="0"/>
          </rPr>
          <t xml:space="preserve">Шапка заполниться автоматически, после заполнения </t>
        </r>
        <r>
          <rPr>
            <b/>
            <sz val="8"/>
            <rFont val="Tahoma"/>
            <family val="2"/>
          </rPr>
          <t>Формы №1</t>
        </r>
        <r>
          <rPr>
            <sz val="8"/>
            <rFont val="Tahoma"/>
            <family val="0"/>
          </rPr>
          <t xml:space="preserve">
</t>
        </r>
      </text>
    </comment>
    <comment ref="C32" authorId="1">
      <text>
        <r>
          <rPr>
            <sz val="8"/>
            <rFont val="Tahoma"/>
            <family val="2"/>
          </rPr>
          <t xml:space="preserve">По статье </t>
        </r>
        <r>
          <rPr>
            <b/>
            <sz val="8"/>
            <rFont val="Tahoma"/>
            <family val="2"/>
          </rPr>
          <t>«Выручка от реализации продукции, товаров, работ, услуг»</t>
        </r>
        <r>
          <rPr>
            <sz val="8"/>
            <rFont val="Tahoma"/>
            <family val="2"/>
          </rPr>
          <t xml:space="preserve">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C33" authorId="1">
      <text>
        <r>
          <rPr>
            <sz val="8"/>
            <rFont val="Tahoma"/>
            <family val="2"/>
          </rPr>
          <t xml:space="preserve">По статье </t>
        </r>
        <r>
          <rPr>
            <b/>
            <sz val="8"/>
            <rFont val="Tahoma"/>
            <family val="2"/>
          </rPr>
          <t>«Себестоимость реализованной продукции, товаров, работ, услуг»</t>
        </r>
        <r>
          <rPr>
            <sz val="8"/>
            <rFont val="Tahoma"/>
            <family val="2"/>
          </rPr>
          <t xml:space="preserve">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C35" authorId="1">
      <text>
        <r>
          <rPr>
            <sz val="8"/>
            <rFont val="Tahoma"/>
            <family val="2"/>
          </rPr>
          <t xml:space="preserve">По статье </t>
        </r>
        <r>
          <rPr>
            <b/>
            <sz val="8"/>
            <rFont val="Tahoma"/>
            <family val="2"/>
          </rPr>
          <t>«Управленческие расходы»</t>
        </r>
        <r>
          <rPr>
            <sz val="8"/>
            <rFont val="Tahoma"/>
            <family val="2"/>
          </rPr>
          <t xml:space="preserve">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C36" authorId="1">
      <text>
        <r>
          <rPr>
            <sz val="8"/>
            <rFont val="Tahoma"/>
            <family val="2"/>
          </rPr>
          <t xml:space="preserve">По статье </t>
        </r>
        <r>
          <rPr>
            <b/>
            <sz val="8"/>
            <rFont val="Tahoma"/>
            <family val="2"/>
          </rPr>
          <t>«Расходы на реализацию»</t>
        </r>
        <r>
          <rPr>
            <sz val="8"/>
            <rFont val="Tahoma"/>
            <family val="2"/>
          </rPr>
          <t xml:space="preserve">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C38" authorId="1">
      <text>
        <r>
          <rPr>
            <sz val="8"/>
            <rFont val="Tahoma"/>
            <family val="2"/>
          </rPr>
          <t xml:space="preserve">По статье </t>
        </r>
        <r>
          <rPr>
            <b/>
            <sz val="8"/>
            <rFont val="Tahoma"/>
            <family val="2"/>
          </rPr>
          <t>«Прочие доходы по текущей деятельности»</t>
        </r>
        <r>
          <rPr>
            <sz val="8"/>
            <rFont val="Tahoma"/>
            <family val="2"/>
          </rPr>
          <t xml:space="preserve">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C39" authorId="1">
      <text>
        <r>
          <rPr>
            <sz val="8"/>
            <rFont val="Tahoma"/>
            <family val="2"/>
          </rPr>
          <t xml:space="preserve">По статье </t>
        </r>
        <r>
          <rPr>
            <b/>
            <sz val="8"/>
            <rFont val="Tahoma"/>
            <family val="2"/>
          </rPr>
          <t>«Прочие расходы по текущей деятельности»</t>
        </r>
        <r>
          <rPr>
            <sz val="8"/>
            <rFont val="Tahoma"/>
            <family val="2"/>
          </rPr>
          <t xml:space="preserve">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C41" authorId="1">
      <text>
        <r>
          <rPr>
            <sz val="8"/>
            <rFont val="Tahoma"/>
            <family val="2"/>
          </rPr>
          <t>По статье</t>
        </r>
        <r>
          <rPr>
            <b/>
            <sz val="8"/>
            <rFont val="Tahoma"/>
            <family val="2"/>
          </rPr>
          <t xml:space="preserve"> «Доходы по инвестиционной деятельности»</t>
        </r>
        <r>
          <rPr>
            <sz val="8"/>
            <rFont val="Tahoma"/>
            <family val="2"/>
          </rPr>
          <t xml:space="preserve">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C48" authorId="1">
      <text>
        <r>
          <rPr>
            <sz val="8"/>
            <rFont val="Tahoma"/>
            <family val="2"/>
          </rPr>
          <t xml:space="preserve">По статье </t>
        </r>
        <r>
          <rPr>
            <b/>
            <sz val="8"/>
            <rFont val="Tahoma"/>
            <family val="2"/>
          </rPr>
          <t>«Расходы по инвестиционной деятельности»</t>
        </r>
        <r>
          <rPr>
            <sz val="8"/>
            <rFont val="Tahoma"/>
            <family val="2"/>
          </rPr>
          <t xml:space="preserve">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C53" authorId="1">
      <text>
        <r>
          <rPr>
            <sz val="8"/>
            <rFont val="Tahoma"/>
            <family val="2"/>
          </rPr>
          <t xml:space="preserve">По статье </t>
        </r>
        <r>
          <rPr>
            <b/>
            <sz val="8"/>
            <rFont val="Tahoma"/>
            <family val="2"/>
          </rPr>
          <t>«Доходы по финансовой деятельности»</t>
        </r>
        <r>
          <rPr>
            <sz val="8"/>
            <rFont val="Tahoma"/>
            <family val="2"/>
          </rPr>
          <t xml:space="preserve">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C57" authorId="1">
      <text>
        <r>
          <rPr>
            <sz val="8"/>
            <rFont val="Tahoma"/>
            <family val="2"/>
          </rPr>
          <t xml:space="preserve">По статье </t>
        </r>
        <r>
          <rPr>
            <b/>
            <sz val="8"/>
            <rFont val="Tahoma"/>
            <family val="2"/>
          </rPr>
          <t>«Расходы по финансовой деятельности»</t>
        </r>
        <r>
          <rPr>
            <sz val="8"/>
            <rFont val="Tahoma"/>
            <family val="2"/>
          </rPr>
          <t xml:space="preserve">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C64" authorId="1">
      <text>
        <r>
          <rPr>
            <sz val="8"/>
            <rFont val="Tahoma"/>
            <family val="2"/>
          </rPr>
          <t xml:space="preserve">По статье </t>
        </r>
        <r>
          <rPr>
            <b/>
            <sz val="8"/>
            <rFont val="Tahoma"/>
            <family val="2"/>
          </rPr>
          <t>«Налог на прибыль»</t>
        </r>
        <r>
          <rPr>
            <sz val="8"/>
            <rFont val="Tahoma"/>
            <family val="2"/>
          </rPr>
          <t xml:space="preserve">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C65" authorId="1">
      <text>
        <r>
          <rPr>
            <sz val="8"/>
            <rFont val="Tahoma"/>
            <family val="2"/>
          </rPr>
          <t xml:space="preserve">По статье </t>
        </r>
        <r>
          <rPr>
            <b/>
            <sz val="8"/>
            <rFont val="Tahoma"/>
            <family val="2"/>
          </rPr>
          <t>«Изменение отложенных налоговых активов»</t>
        </r>
        <r>
          <rPr>
            <sz val="8"/>
            <rFont val="Tahoma"/>
            <family val="2"/>
          </rPr>
          <t xml:space="preserve">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C66" authorId="1">
      <text>
        <r>
          <rPr>
            <sz val="8"/>
            <rFont val="Tahoma"/>
            <family val="2"/>
          </rPr>
          <t xml:space="preserve">По статье </t>
        </r>
        <r>
          <rPr>
            <b/>
            <sz val="8"/>
            <rFont val="Tahoma"/>
            <family val="2"/>
          </rPr>
          <t>«Изменение отложенных налоговых обязательств»</t>
        </r>
        <r>
          <rPr>
            <sz val="8"/>
            <rFont val="Tahoma"/>
            <family val="2"/>
          </rPr>
          <t xml:space="preserve">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C67" authorId="1">
      <text>
        <r>
          <rPr>
            <sz val="8"/>
            <rFont val="Tahoma"/>
            <family val="2"/>
          </rPr>
          <t xml:space="preserve">По статье </t>
        </r>
        <r>
          <rPr>
            <b/>
            <sz val="8"/>
            <rFont val="Tahoma"/>
            <family val="2"/>
          </rPr>
          <t>«Прочие налоги и сборы, исчисляемые из прибыли (дохода)»</t>
        </r>
        <r>
          <rPr>
            <sz val="8"/>
            <rFont val="Tahoma"/>
            <family val="2"/>
          </rPr>
          <t xml:space="preserve">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C70" authorId="1">
      <text>
        <r>
          <rPr>
            <sz val="8"/>
            <rFont val="Tahoma"/>
            <family val="2"/>
          </rPr>
          <t>По статье</t>
        </r>
        <r>
          <rPr>
            <b/>
            <sz val="8"/>
            <rFont val="Tahoma"/>
            <family val="2"/>
          </rPr>
          <t xml:space="preserve"> «Результат от переоценки долгосрочных активов, не включаемый в чистую прибыль (убыток)»</t>
        </r>
        <r>
          <rPr>
            <sz val="8"/>
            <rFont val="Tahoma"/>
            <family val="2"/>
          </rPr>
          <t xml:space="preserve">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C71" authorId="1">
      <text>
        <r>
          <rPr>
            <sz val="8"/>
            <rFont val="Tahoma"/>
            <family val="2"/>
          </rPr>
          <t xml:space="preserve">По статье </t>
        </r>
        <r>
          <rPr>
            <b/>
            <sz val="8"/>
            <rFont val="Tahoma"/>
            <family val="2"/>
          </rPr>
          <t>«Результат от прочих операций, не включаемый в чистую прибыль (убыток)»</t>
        </r>
        <r>
          <rPr>
            <sz val="8"/>
            <rFont val="Tahoma"/>
            <family val="2"/>
          </rPr>
          <t xml:space="preserve">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t>
        </r>
      </text>
    </comment>
    <comment ref="C73" authorId="1">
      <text>
        <r>
          <rPr>
            <sz val="8"/>
            <rFont val="Tahoma"/>
            <family val="2"/>
          </rPr>
          <t xml:space="preserve">По статье </t>
        </r>
        <r>
          <rPr>
            <b/>
            <sz val="8"/>
            <rFont val="Tahoma"/>
            <family val="2"/>
          </rPr>
          <t>«Базовая прибыль (убыток) на акцию»</t>
        </r>
        <r>
          <rPr>
            <sz val="8"/>
            <rFont val="Tahoma"/>
            <family val="2"/>
          </rPr>
          <t xml:space="preserve"> (строка 250) показывается сумма базовой прибыли (убытка) на акцию.</t>
        </r>
      </text>
    </comment>
    <comment ref="C74" authorId="1">
      <text>
        <r>
          <rPr>
            <sz val="8"/>
            <rFont val="Tahoma"/>
            <family val="2"/>
          </rPr>
          <t xml:space="preserve">По статье </t>
        </r>
        <r>
          <rPr>
            <b/>
            <sz val="8"/>
            <rFont val="Tahoma"/>
            <family val="2"/>
          </rPr>
          <t>«Разводненная прибыль (убыток) на акцию»</t>
        </r>
        <r>
          <rPr>
            <sz val="8"/>
            <rFont val="Tahoma"/>
            <family val="2"/>
          </rPr>
          <t xml:space="preserve"> (строка 260) показывается сумма разводненной прибыли (убытка) на акцию.</t>
        </r>
      </text>
    </comment>
    <comment ref="AA32" authorId="1">
      <text>
        <r>
          <rPr>
            <b/>
            <sz val="8"/>
            <rFont val="Tahoma"/>
            <family val="0"/>
          </rPr>
          <t>счет 90</t>
        </r>
      </text>
    </comment>
    <comment ref="AA35" authorId="1">
      <text>
        <r>
          <rPr>
            <b/>
            <sz val="8"/>
            <rFont val="Tahoma"/>
            <family val="0"/>
          </rPr>
          <t>счет 26, 25, 44</t>
        </r>
      </text>
    </comment>
    <comment ref="AA36" authorId="1">
      <text>
        <r>
          <rPr>
            <b/>
            <sz val="8"/>
            <rFont val="Tahoma"/>
            <family val="0"/>
          </rPr>
          <t>счет 44</t>
        </r>
      </text>
    </comment>
    <comment ref="AA38" authorId="1">
      <text>
        <r>
          <rPr>
            <b/>
            <sz val="8"/>
            <rFont val="Tahoma"/>
            <family val="0"/>
          </rPr>
          <t>счет 90</t>
        </r>
      </text>
    </comment>
    <comment ref="AA39" authorId="1">
      <text>
        <r>
          <rPr>
            <b/>
            <sz val="8"/>
            <rFont val="Tahoma"/>
            <family val="0"/>
          </rPr>
          <t>счет 90</t>
        </r>
      </text>
    </comment>
    <comment ref="AA41" authorId="1">
      <text>
        <r>
          <rPr>
            <b/>
            <sz val="8"/>
            <rFont val="Tahoma"/>
            <family val="0"/>
          </rPr>
          <t>счет 91</t>
        </r>
      </text>
    </comment>
    <comment ref="AA48" authorId="1">
      <text>
        <r>
          <rPr>
            <b/>
            <sz val="8"/>
            <rFont val="Tahoma"/>
            <family val="0"/>
          </rPr>
          <t>счет 91</t>
        </r>
      </text>
    </comment>
    <comment ref="AA53" authorId="1">
      <text>
        <r>
          <rPr>
            <b/>
            <sz val="8"/>
            <rFont val="Tahoma"/>
            <family val="0"/>
          </rPr>
          <t>счет 91</t>
        </r>
      </text>
    </comment>
    <comment ref="AA57" authorId="1">
      <text>
        <r>
          <rPr>
            <b/>
            <sz val="8"/>
            <rFont val="Tahoma"/>
            <family val="0"/>
          </rPr>
          <t>счет 91</t>
        </r>
      </text>
    </comment>
    <comment ref="AA64" authorId="1">
      <text>
        <r>
          <rPr>
            <b/>
            <sz val="8"/>
            <rFont val="Tahoma"/>
            <family val="0"/>
          </rPr>
          <t>счет 99</t>
        </r>
      </text>
    </comment>
    <comment ref="AA65" authorId="1">
      <text>
        <r>
          <rPr>
            <b/>
            <sz val="8"/>
            <rFont val="Tahoma"/>
            <family val="0"/>
          </rPr>
          <t>счет 09</t>
        </r>
      </text>
    </comment>
    <comment ref="AA66" authorId="1">
      <text>
        <r>
          <rPr>
            <b/>
            <sz val="8"/>
            <rFont val="Tahoma"/>
            <family val="0"/>
          </rPr>
          <t>счет 65</t>
        </r>
      </text>
    </comment>
    <comment ref="AA67" authorId="1">
      <text>
        <r>
          <rPr>
            <b/>
            <sz val="8"/>
            <rFont val="Tahoma"/>
            <family val="0"/>
          </rPr>
          <t>счет 99</t>
        </r>
      </text>
    </comment>
    <comment ref="AA70" authorId="1">
      <text>
        <r>
          <rPr>
            <b/>
            <sz val="8"/>
            <rFont val="Tahoma"/>
            <family val="0"/>
          </rPr>
          <t>счет 83</t>
        </r>
      </text>
    </comment>
    <comment ref="C68" authorId="1">
      <text>
        <r>
          <rPr>
            <sz val="8"/>
            <rFont val="Tahoma"/>
            <family val="0"/>
          </rPr>
          <t xml:space="preserve">По статье </t>
        </r>
        <r>
          <rPr>
            <b/>
            <sz val="8"/>
            <rFont val="Tahoma"/>
            <family val="2"/>
          </rPr>
          <t>«Прочие платежи, исчисляемые из прибыли (дохода)»</t>
        </r>
        <r>
          <rPr>
            <sz val="8"/>
            <rFont val="Tahoma"/>
            <family val="0"/>
          </rPr>
          <t xml:space="preserve">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AC69" authorId="1">
      <text>
        <r>
          <rPr>
            <b/>
            <sz val="8"/>
            <rFont val="Tahoma"/>
            <family val="0"/>
          </rPr>
          <t>стр.470 гр.3 Формы № 1</t>
        </r>
      </text>
    </comment>
    <comment ref="AC31" authorId="1">
      <text>
        <r>
          <rPr>
            <sz val="8"/>
            <rFont val="Tahoma"/>
            <family val="2"/>
          </rPr>
          <t>В графе 3 «За ________ 20__ г.» показываются данные за отчетный период</t>
        </r>
      </text>
    </comment>
    <comment ref="AH31" authorId="1">
      <text>
        <r>
          <rPr>
            <sz val="8"/>
            <rFont val="Tahoma"/>
            <family val="2"/>
          </rPr>
          <t>в графе 4 «За ________ 20__ г.» – данные за период предыдущего года, аналогичный отчетному периоду.</t>
        </r>
      </text>
    </comment>
  </commentList>
</comments>
</file>

<file path=xl/comments3.xml><?xml version="1.0" encoding="utf-8"?>
<comments xmlns="http://schemas.openxmlformats.org/spreadsheetml/2006/main">
  <authors>
    <author>kozel</author>
    <author>shimanovich</author>
  </authors>
  <commentList>
    <comment ref="D5" authorId="0">
      <text>
        <r>
          <rPr>
            <sz val="8"/>
            <rFont val="Tahoma"/>
            <family val="0"/>
          </rPr>
          <t xml:space="preserve">Шапка заполниться автоматически, после заполнения </t>
        </r>
        <r>
          <rPr>
            <b/>
            <sz val="8"/>
            <rFont val="Tahoma"/>
            <family val="2"/>
          </rPr>
          <t>Формы №1</t>
        </r>
        <r>
          <rPr>
            <sz val="8"/>
            <rFont val="Tahoma"/>
            <family val="0"/>
          </rPr>
          <t xml:space="preserve">
</t>
        </r>
      </text>
    </comment>
    <comment ref="C36" authorId="1">
      <text>
        <r>
          <rPr>
            <sz val="8"/>
            <rFont val="Tahoma"/>
            <family val="2"/>
          </rPr>
          <t xml:space="preserve">По строке 020 </t>
        </r>
        <r>
          <rPr>
            <b/>
            <sz val="8"/>
            <rFont val="Tahoma"/>
            <family val="2"/>
          </rPr>
          <t>«Корректировки в связи с изменением учетной политики»</t>
        </r>
        <r>
          <rPr>
            <sz val="8"/>
            <rFont val="Tahoma"/>
            <family val="2"/>
          </rPr>
          <t xml:space="preserve"> показываются изменения величины собственного капитала в целом и по каждой статье в отдельности в связи с изменением учетной политики.</t>
        </r>
      </text>
    </comment>
    <comment ref="C38" authorId="1">
      <text>
        <r>
          <rPr>
            <sz val="8"/>
            <rFont val="Tahoma"/>
            <family val="2"/>
          </rPr>
          <t xml:space="preserve">По строке 030 </t>
        </r>
        <r>
          <rPr>
            <b/>
            <sz val="8"/>
            <rFont val="Tahoma"/>
            <family val="2"/>
          </rPr>
          <t>«Корректировки в связи с исправлением ошибок»</t>
        </r>
        <r>
          <rPr>
            <sz val="8"/>
            <rFont val="Tahoma"/>
            <family val="2"/>
          </rPr>
          <t xml:space="preserve"> показываются изменения величины собственного капитала в целом и по каждой статье в отдельности в связи с исправлением ошибок.</t>
        </r>
      </text>
    </comment>
    <comment ref="P41" authorId="1">
      <text>
        <r>
          <rPr>
            <sz val="8"/>
            <rFont val="Tahoma"/>
            <family val="2"/>
          </rPr>
          <t xml:space="preserve">По строке 050 </t>
        </r>
        <r>
          <rPr>
            <b/>
            <sz val="8"/>
            <rFont val="Tahoma"/>
            <family val="2"/>
          </rPr>
          <t>«Увеличение собственного капитала – всего»</t>
        </r>
        <r>
          <rPr>
            <sz val="8"/>
            <rFont val="Tahoma"/>
            <family val="2"/>
          </rPr>
          <t xml:space="preserve">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t>
        </r>
      </text>
    </comment>
    <comment ref="C61" authorId="1">
      <text>
        <r>
          <rPr>
            <sz val="8"/>
            <rFont val="Tahoma"/>
            <family val="2"/>
          </rPr>
          <t xml:space="preserve">По строке 060 </t>
        </r>
        <r>
          <rPr>
            <b/>
            <sz val="8"/>
            <rFont val="Tahoma"/>
            <family val="2"/>
          </rPr>
          <t>«Уменьшение собственного капитала – всего»</t>
        </r>
        <r>
          <rPr>
            <sz val="8"/>
            <rFont val="Tahoma"/>
            <family val="2"/>
          </rPr>
          <t xml:space="preserve">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t>
        </r>
      </text>
    </comment>
    <comment ref="C81" authorId="1">
      <text>
        <r>
          <rPr>
            <sz val="8"/>
            <rFont val="Tahoma"/>
            <family val="2"/>
          </rPr>
          <t xml:space="preserve">По строке 070 </t>
        </r>
        <r>
          <rPr>
            <b/>
            <sz val="8"/>
            <rFont val="Tahoma"/>
            <family val="2"/>
          </rPr>
          <t>«Изменение уставного капитала»</t>
        </r>
        <r>
          <rPr>
            <sz val="8"/>
            <rFont val="Tahoma"/>
            <family val="2"/>
          </rPr>
          <t xml:space="preserve"> показываются суммы изменения уставного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83" authorId="1">
      <text>
        <r>
          <rPr>
            <sz val="8"/>
            <rFont val="Tahoma"/>
            <family val="2"/>
          </rPr>
          <t xml:space="preserve">По строке 080 </t>
        </r>
        <r>
          <rPr>
            <b/>
            <sz val="8"/>
            <rFont val="Tahoma"/>
            <family val="2"/>
          </rPr>
          <t>«Изменение резервного капитала»</t>
        </r>
        <r>
          <rPr>
            <sz val="8"/>
            <rFont val="Tahoma"/>
            <family val="2"/>
          </rPr>
          <t xml:space="preserve">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85" authorId="1">
      <text>
        <r>
          <rPr>
            <sz val="8"/>
            <rFont val="Tahoma"/>
            <family val="2"/>
          </rPr>
          <t xml:space="preserve">По строке 090 </t>
        </r>
        <r>
          <rPr>
            <b/>
            <sz val="8"/>
            <rFont val="Tahoma"/>
            <family val="2"/>
          </rPr>
          <t>«Изменение добавочного капитала»</t>
        </r>
        <r>
          <rPr>
            <sz val="8"/>
            <rFont val="Tahoma"/>
            <family val="2"/>
          </rPr>
          <t xml:space="preserve">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P87" authorId="1">
      <text>
        <r>
          <rPr>
            <sz val="8"/>
            <rFont val="Tahoma"/>
            <family val="2"/>
          </rPr>
          <t xml:space="preserve">По строке 100 </t>
        </r>
        <r>
          <rPr>
            <b/>
            <sz val="8"/>
            <rFont val="Tahoma"/>
            <family val="2"/>
          </rPr>
          <t xml:space="preserve">«Остаток на ________ 20__ года» </t>
        </r>
        <r>
          <rPr>
            <sz val="8"/>
            <rFont val="Tahoma"/>
            <family val="2"/>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M88" authorId="1">
      <text>
        <r>
          <rPr>
            <sz val="8"/>
            <rFont val="Tahoma"/>
            <family val="2"/>
          </rPr>
          <t xml:space="preserve">По строке 110 </t>
        </r>
        <r>
          <rPr>
            <b/>
            <sz val="8"/>
            <rFont val="Tahoma"/>
            <family val="2"/>
          </rPr>
          <t>«Остаток на 31.12.20__ г.»</t>
        </r>
        <r>
          <rPr>
            <sz val="8"/>
            <rFont val="Tahoma"/>
            <family val="2"/>
          </rPr>
          <t xml:space="preserve">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89" authorId="1">
      <text>
        <r>
          <rPr>
            <b/>
            <sz val="8"/>
            <rFont val="Tahoma"/>
            <family val="2"/>
          </rPr>
          <t>По строкам 120–190</t>
        </r>
        <r>
          <rPr>
            <sz val="8"/>
            <rFont val="Tahoma"/>
            <family val="2"/>
          </rPr>
          <t xml:space="preserve">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35" authorId="1">
      <text>
        <r>
          <rPr>
            <b/>
            <sz val="8"/>
            <rFont val="Tahoma"/>
            <family val="2"/>
          </rPr>
          <t>По строке 010</t>
        </r>
        <r>
          <rPr>
            <sz val="8"/>
            <rFont val="Tahoma"/>
            <family val="2"/>
          </rPr>
          <t xml:space="preserve">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40" authorId="1">
      <text>
        <r>
          <rPr>
            <b/>
            <sz val="8"/>
            <rFont val="Tahoma"/>
            <family val="2"/>
          </rPr>
          <t>По строке 040</t>
        </r>
        <r>
          <rPr>
            <sz val="8"/>
            <rFont val="Tahoma"/>
            <family val="2"/>
          </rPr>
          <t xml:space="preserve">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r>
      </text>
    </comment>
    <comment ref="C141" authorId="1">
      <text>
        <r>
          <rPr>
            <sz val="8"/>
            <rFont val="Tahoma"/>
            <family val="2"/>
          </rPr>
          <t>По строке 200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List>
</comments>
</file>

<file path=xl/comments4.xml><?xml version="1.0" encoding="utf-8"?>
<comments xmlns="http://schemas.openxmlformats.org/spreadsheetml/2006/main">
  <authors>
    <author>shimanovich</author>
  </authors>
  <commentList>
    <comment ref="H6" authorId="0">
      <text>
        <r>
          <rPr>
            <sz val="8"/>
            <rFont val="Tahoma"/>
            <family val="2"/>
          </rPr>
          <t>Отчет о движении денежных средств составляется на основании информации о наличии и движении денежных средств,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При этом обороты между указанными счетами в отчете о движении денежных средств не показываются.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t>
        </r>
      </text>
    </comment>
    <comment ref="W28" authorId="0">
      <text>
        <r>
          <rPr>
            <sz val="8"/>
            <rFont val="Tahoma"/>
            <family val="2"/>
          </rPr>
          <t xml:space="preserve">В графе 3 </t>
        </r>
        <r>
          <rPr>
            <b/>
            <sz val="8"/>
            <rFont val="Tahoma"/>
            <family val="2"/>
          </rPr>
          <t>«За ________ 20__ года»</t>
        </r>
        <r>
          <rPr>
            <sz val="8"/>
            <rFont val="Tahoma"/>
            <family val="2"/>
          </rPr>
          <t xml:space="preserve"> показываются данные за отчетный период</t>
        </r>
      </text>
    </comment>
    <comment ref="AE28" authorId="0">
      <text>
        <r>
          <rPr>
            <sz val="8"/>
            <rFont val="Tahoma"/>
            <family val="2"/>
          </rPr>
          <t xml:space="preserve">в графе 4 </t>
        </r>
        <r>
          <rPr>
            <b/>
            <sz val="8"/>
            <rFont val="Tahoma"/>
            <family val="2"/>
          </rPr>
          <t>«За ________ 20__ года»</t>
        </r>
        <r>
          <rPr>
            <sz val="8"/>
            <rFont val="Tahoma"/>
            <family val="2"/>
          </rPr>
          <t xml:space="preserve"> – данные за период предыдущего года, аналогичный отчетному периоду.</t>
        </r>
      </text>
    </comment>
    <comment ref="C29" authorId="0">
      <text>
        <r>
          <rPr>
            <sz val="8"/>
            <rFont val="Tahoma"/>
            <family val="2"/>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30" authorId="0">
      <text>
        <r>
          <rPr>
            <sz val="8"/>
            <rFont val="Tahoma"/>
            <family val="2"/>
          </rPr>
          <t xml:space="preserve">По статье </t>
        </r>
        <r>
          <rPr>
            <b/>
            <sz val="8"/>
            <rFont val="Tahoma"/>
            <family val="2"/>
          </rPr>
          <t>«Поступило денежных средств – всего»</t>
        </r>
        <r>
          <rPr>
            <sz val="8"/>
            <rFont val="Tahoma"/>
            <family val="2"/>
          </rPr>
          <t xml:space="preserve">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32" authorId="0">
      <text>
        <r>
          <rPr>
            <sz val="8"/>
            <rFont val="Tahoma"/>
            <family val="2"/>
          </rPr>
          <t xml:space="preserve">По строке 021 </t>
        </r>
        <r>
          <rPr>
            <b/>
            <sz val="8"/>
            <rFont val="Tahoma"/>
            <family val="2"/>
          </rPr>
          <t>«от покупателей продукции, товаров, заказчиков работ, услуг»</t>
        </r>
        <r>
          <rPr>
            <sz val="8"/>
            <rFont val="Tahoma"/>
            <family val="2"/>
          </rPr>
          <t xml:space="preserve">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34" authorId="0">
      <text>
        <r>
          <rPr>
            <sz val="8"/>
            <rFont val="Tahoma"/>
            <family val="2"/>
          </rPr>
          <t>По строке 022</t>
        </r>
        <r>
          <rPr>
            <b/>
            <sz val="8"/>
            <rFont val="Tahoma"/>
            <family val="2"/>
          </rPr>
          <t xml:space="preserve"> «от покупателей материалов и других запасов»</t>
        </r>
        <r>
          <rPr>
            <sz val="8"/>
            <rFont val="Tahoma"/>
            <family val="2"/>
          </rPr>
          <t xml:space="preserve">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36" authorId="0">
      <text>
        <r>
          <rPr>
            <sz val="8"/>
            <rFont val="Tahoma"/>
            <family val="2"/>
          </rPr>
          <t xml:space="preserve">По строке 023 </t>
        </r>
        <r>
          <rPr>
            <b/>
            <sz val="8"/>
            <rFont val="Tahoma"/>
            <family val="2"/>
          </rPr>
          <t>«роялти»</t>
        </r>
        <r>
          <rPr>
            <sz val="8"/>
            <rFont val="Tahoma"/>
            <family val="2"/>
          </rPr>
          <t xml:space="preserve"> показываются суммы денежных средств, полученные по лицензионным договорам.</t>
        </r>
      </text>
    </comment>
    <comment ref="C38" authorId="0">
      <text>
        <r>
          <rPr>
            <sz val="8"/>
            <rFont val="Tahoma"/>
            <family val="2"/>
          </rPr>
          <t xml:space="preserve">По строке 024 </t>
        </r>
        <r>
          <rPr>
            <b/>
            <sz val="8"/>
            <rFont val="Tahoma"/>
            <family val="2"/>
          </rPr>
          <t>«прочие поступления»</t>
        </r>
        <r>
          <rPr>
            <sz val="8"/>
            <rFont val="Tahoma"/>
            <family val="2"/>
          </rPr>
          <t xml:space="preserve"> показываются суммы денежных средств, полученные по текущей деятельности, не показанные по строкам 021–023.</t>
        </r>
      </text>
    </comment>
    <comment ref="C40" authorId="0">
      <text>
        <r>
          <rPr>
            <sz val="8"/>
            <rFont val="Tahoma"/>
            <family val="2"/>
          </rPr>
          <t xml:space="preserve">По статье </t>
        </r>
        <r>
          <rPr>
            <b/>
            <sz val="8"/>
            <rFont val="Tahoma"/>
            <family val="2"/>
          </rPr>
          <t>«Направлено денежных средств – всего»</t>
        </r>
        <r>
          <rPr>
            <sz val="8"/>
            <rFont val="Tahoma"/>
            <family val="2"/>
          </rPr>
          <t xml:space="preserve">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t>
        </r>
      </text>
    </comment>
    <comment ref="C42" authorId="0">
      <text>
        <r>
          <rPr>
            <sz val="8"/>
            <rFont val="Tahoma"/>
            <family val="2"/>
          </rPr>
          <t xml:space="preserve">По строке 031 </t>
        </r>
        <r>
          <rPr>
            <b/>
            <sz val="8"/>
            <rFont val="Tahoma"/>
            <family val="2"/>
          </rPr>
          <t>«на приобретение запасов, работ, услуг»</t>
        </r>
        <r>
          <rPr>
            <sz val="8"/>
            <rFont val="Tahoma"/>
            <family val="2"/>
          </rPr>
          <t xml:space="preserve">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44" authorId="0">
      <text>
        <r>
          <rPr>
            <sz val="8"/>
            <rFont val="Tahoma"/>
            <family val="2"/>
          </rPr>
          <t xml:space="preserve">По строке 032 </t>
        </r>
        <r>
          <rPr>
            <b/>
            <sz val="8"/>
            <rFont val="Tahoma"/>
            <family val="2"/>
          </rPr>
          <t>«на оплату труда»</t>
        </r>
        <r>
          <rPr>
            <sz val="8"/>
            <rFont val="Tahoma"/>
            <family val="2"/>
          </rPr>
          <t xml:space="preserve"> показываются суммы денежных средств, направленные на оплату труда работников.</t>
        </r>
      </text>
    </comment>
    <comment ref="C46" authorId="0">
      <text>
        <r>
          <rPr>
            <sz val="8"/>
            <rFont val="Tahoma"/>
            <family val="2"/>
          </rPr>
          <t xml:space="preserve">По строке 033 </t>
        </r>
        <r>
          <rPr>
            <b/>
            <sz val="8"/>
            <rFont val="Tahoma"/>
            <family val="2"/>
          </rPr>
          <t>«на уплату налогов и сборов»</t>
        </r>
        <r>
          <rPr>
            <sz val="8"/>
            <rFont val="Tahoma"/>
            <family val="2"/>
          </rPr>
          <t xml:space="preserve"> показываются суммы денежных средств, направленные на уплату налогов и сборов.</t>
        </r>
      </text>
    </comment>
    <comment ref="C48" authorId="0">
      <text>
        <r>
          <rPr>
            <sz val="8"/>
            <rFont val="Tahoma"/>
            <family val="2"/>
          </rPr>
          <t xml:space="preserve">По строке 034 </t>
        </r>
        <r>
          <rPr>
            <b/>
            <sz val="8"/>
            <rFont val="Tahoma"/>
            <family val="2"/>
          </rPr>
          <t>«на прочие выплаты»</t>
        </r>
        <r>
          <rPr>
            <sz val="8"/>
            <rFont val="Tahoma"/>
            <family val="2"/>
          </rPr>
          <t xml:space="preserve"> показываются выплаты денежных средств по текущей деятельности, не показанные по строкам 031–033.</t>
        </r>
      </text>
    </comment>
    <comment ref="C52" authorId="0">
      <text>
        <r>
          <rPr>
            <sz val="8"/>
            <rFont val="Tahoma"/>
            <family val="2"/>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54" authorId="0">
      <text>
        <r>
          <rPr>
            <sz val="8"/>
            <rFont val="Tahoma"/>
            <family val="2"/>
          </rPr>
          <t xml:space="preserve">По статье </t>
        </r>
        <r>
          <rPr>
            <b/>
            <sz val="8"/>
            <rFont val="Tahoma"/>
            <family val="2"/>
          </rPr>
          <t>«Поступило денежных средств – всего»</t>
        </r>
        <r>
          <rPr>
            <sz val="8"/>
            <rFont val="Tahoma"/>
            <family val="2"/>
          </rPr>
          <t xml:space="preserve">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56" authorId="0">
      <text>
        <r>
          <rPr>
            <sz val="8"/>
            <rFont val="Tahoma"/>
            <family val="2"/>
          </rPr>
          <t xml:space="preserve">По строке 051 </t>
        </r>
        <r>
          <rPr>
            <b/>
            <sz val="8"/>
            <rFont val="Tahoma"/>
            <family val="2"/>
          </rPr>
          <t>«от покупателей основных средств, нематериальных активов и других долгосрочных активов»</t>
        </r>
        <r>
          <rPr>
            <sz val="8"/>
            <rFont val="Tahoma"/>
            <family val="2"/>
          </rPr>
          <t xml:space="preserve">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58" authorId="0">
      <text>
        <r>
          <rPr>
            <sz val="8"/>
            <rFont val="Tahoma"/>
            <family val="2"/>
          </rPr>
          <t xml:space="preserve">По строке 052 </t>
        </r>
        <r>
          <rPr>
            <b/>
            <sz val="8"/>
            <rFont val="Tahoma"/>
            <family val="2"/>
          </rPr>
          <t>«возврат предоставленных займов»</t>
        </r>
        <r>
          <rPr>
            <sz val="8"/>
            <rFont val="Tahoma"/>
            <family val="2"/>
          </rPr>
          <t xml:space="preserve"> показываются суммы денежных средств, полученные в погашение займов, предоставленных организацией.</t>
        </r>
      </text>
    </comment>
    <comment ref="C60" authorId="0">
      <text>
        <r>
          <rPr>
            <sz val="8"/>
            <rFont val="Tahoma"/>
            <family val="2"/>
          </rPr>
          <t>По строке 053</t>
        </r>
        <r>
          <rPr>
            <b/>
            <sz val="8"/>
            <rFont val="Tahoma"/>
            <family val="2"/>
          </rPr>
          <t xml:space="preserve"> «доходы от участия в уставном капитале других организаций»</t>
        </r>
        <r>
          <rPr>
            <sz val="8"/>
            <rFont val="Tahoma"/>
            <family val="2"/>
          </rPr>
          <t xml:space="preserve"> показываются суммы денежных средств, полученные в виде дивидендов и других доходов от участия в уставных капиталах других организаций.</t>
        </r>
      </text>
    </comment>
    <comment ref="C62" authorId="0">
      <text>
        <r>
          <rPr>
            <sz val="8"/>
            <rFont val="Tahoma"/>
            <family val="2"/>
          </rPr>
          <t xml:space="preserve">По строке 054 </t>
        </r>
        <r>
          <rPr>
            <b/>
            <sz val="8"/>
            <rFont val="Tahoma"/>
            <family val="2"/>
          </rPr>
          <t>«проценты»</t>
        </r>
        <r>
          <rPr>
            <sz val="8"/>
            <rFont val="Tahoma"/>
            <family val="2"/>
          </rPr>
          <t xml:space="preserve"> показываются суммы денежных средств, полученные в виде процентов.</t>
        </r>
      </text>
    </comment>
    <comment ref="C64" authorId="0">
      <text>
        <r>
          <rPr>
            <sz val="8"/>
            <rFont val="Tahoma"/>
            <family val="2"/>
          </rPr>
          <t xml:space="preserve">По строке 055 </t>
        </r>
        <r>
          <rPr>
            <b/>
            <sz val="8"/>
            <rFont val="Tahoma"/>
            <family val="2"/>
          </rPr>
          <t>«прочие поступления»</t>
        </r>
        <r>
          <rPr>
            <sz val="8"/>
            <rFont val="Tahoma"/>
            <family val="2"/>
          </rPr>
          <t xml:space="preserve"> показываются суммы денежных средств, полученные по инвестиционной деятельности, не показанные по строкам 051–054.</t>
        </r>
      </text>
    </comment>
    <comment ref="C66" authorId="0">
      <text>
        <r>
          <rPr>
            <sz val="8"/>
            <rFont val="Tahoma"/>
            <family val="2"/>
          </rPr>
          <t xml:space="preserve">По статье </t>
        </r>
        <r>
          <rPr>
            <b/>
            <sz val="8"/>
            <rFont val="Tahoma"/>
            <family val="2"/>
          </rPr>
          <t>«Направлено денежных средств – всего»</t>
        </r>
        <r>
          <rPr>
            <sz val="8"/>
            <rFont val="Tahoma"/>
            <family val="2"/>
          </rPr>
          <t xml:space="preserve">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t>
        </r>
      </text>
    </comment>
    <comment ref="C68" authorId="0">
      <text>
        <r>
          <rPr>
            <sz val="8"/>
            <rFont val="Tahoma"/>
            <family val="2"/>
          </rPr>
          <t xml:space="preserve">По строке 061 </t>
        </r>
        <r>
          <rPr>
            <b/>
            <sz val="8"/>
            <rFont val="Tahoma"/>
            <family val="2"/>
          </rPr>
          <t>«на приобретение и создание основных средств, нематериальных активов и других долгосрочных активов»</t>
        </r>
        <r>
          <rPr>
            <sz val="8"/>
            <rFont val="Tahoma"/>
            <family val="2"/>
          </rPr>
          <t xml:space="preserve">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70" authorId="0">
      <text>
        <r>
          <rPr>
            <sz val="8"/>
            <rFont val="Tahoma"/>
            <family val="2"/>
          </rPr>
          <t xml:space="preserve">По строке 062 </t>
        </r>
        <r>
          <rPr>
            <b/>
            <sz val="8"/>
            <rFont val="Tahoma"/>
            <family val="2"/>
          </rPr>
          <t>«на предоставление займов»</t>
        </r>
        <r>
          <rPr>
            <sz val="8"/>
            <rFont val="Tahoma"/>
            <family val="2"/>
          </rPr>
          <t xml:space="preserve"> показываются суммы денежных средств, направленные на предоставление займов другим лицам.</t>
        </r>
      </text>
    </comment>
    <comment ref="C72" authorId="0">
      <text>
        <r>
          <rPr>
            <sz val="8"/>
            <rFont val="Tahoma"/>
            <family val="2"/>
          </rPr>
          <t xml:space="preserve">По строке 063 </t>
        </r>
        <r>
          <rPr>
            <b/>
            <sz val="8"/>
            <rFont val="Tahoma"/>
            <family val="2"/>
          </rPr>
          <t>«на вклады в уставный капитал других организаций»</t>
        </r>
        <r>
          <rPr>
            <sz val="8"/>
            <rFont val="Tahoma"/>
            <family val="2"/>
          </rPr>
          <t xml:space="preserve"> показываются суммы денежных средств, направленные в уставные капиталы других организаций.</t>
        </r>
      </text>
    </comment>
    <comment ref="C74" authorId="0">
      <text>
        <r>
          <rPr>
            <sz val="8"/>
            <rFont val="Tahoma"/>
            <family val="2"/>
          </rPr>
          <t xml:space="preserve">По строке 064 </t>
        </r>
        <r>
          <rPr>
            <b/>
            <sz val="8"/>
            <rFont val="Tahoma"/>
            <family val="2"/>
          </rPr>
          <t>«прочие выплаты»</t>
        </r>
        <r>
          <rPr>
            <sz val="8"/>
            <rFont val="Tahoma"/>
            <family val="2"/>
          </rPr>
          <t xml:space="preserve"> показываются выплаты денежных средств по инвестиционной деятельности, не показанные по строкам 061–063.</t>
        </r>
      </text>
    </comment>
    <comment ref="C78" authorId="0">
      <text>
        <r>
          <rPr>
            <sz val="8"/>
            <rFont val="Tahoma"/>
            <family val="2"/>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80" authorId="0">
      <text>
        <r>
          <rPr>
            <sz val="8"/>
            <rFont val="Tahoma"/>
            <family val="2"/>
          </rPr>
          <t xml:space="preserve">По статье </t>
        </r>
        <r>
          <rPr>
            <b/>
            <sz val="8"/>
            <rFont val="Tahoma"/>
            <family val="2"/>
          </rPr>
          <t>«Поступило денежных средств – всего»</t>
        </r>
        <r>
          <rPr>
            <sz val="8"/>
            <rFont val="Tahoma"/>
            <family val="2"/>
          </rPr>
          <t xml:space="preserve">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82" authorId="0">
      <text>
        <r>
          <rPr>
            <sz val="8"/>
            <rFont val="Tahoma"/>
            <family val="2"/>
          </rPr>
          <t xml:space="preserve">По строке 081 </t>
        </r>
        <r>
          <rPr>
            <b/>
            <sz val="8"/>
            <rFont val="Tahoma"/>
            <family val="2"/>
          </rPr>
          <t>«кредиты и займы»</t>
        </r>
        <r>
          <rPr>
            <sz val="8"/>
            <rFont val="Tahoma"/>
            <family val="2"/>
          </rPr>
          <t xml:space="preserve"> показываются суммы денежных средств, полученные в виде кредитов и займов.</t>
        </r>
      </text>
    </comment>
    <comment ref="C84" authorId="0">
      <text>
        <r>
          <rPr>
            <sz val="8"/>
            <rFont val="Tahoma"/>
            <family val="2"/>
          </rPr>
          <t xml:space="preserve">По строке 082 </t>
        </r>
        <r>
          <rPr>
            <b/>
            <sz val="8"/>
            <rFont val="Tahoma"/>
            <family val="2"/>
          </rPr>
          <t>«от выпуска акций»</t>
        </r>
        <r>
          <rPr>
            <sz val="8"/>
            <rFont val="Tahoma"/>
            <family val="2"/>
          </rPr>
          <t xml:space="preserve"> показываются суммы денежных средств, полученные от выпуска акций.</t>
        </r>
      </text>
    </comment>
    <comment ref="C86" authorId="0">
      <text>
        <r>
          <rPr>
            <sz val="8"/>
            <rFont val="Tahoma"/>
            <family val="2"/>
          </rPr>
          <t xml:space="preserve">По строке 083 </t>
        </r>
        <r>
          <rPr>
            <b/>
            <sz val="8"/>
            <rFont val="Tahoma"/>
            <family val="2"/>
          </rPr>
          <t>«вклады собственника имущества (учредителей, участников)»</t>
        </r>
        <r>
          <rPr>
            <sz val="8"/>
            <rFont val="Tahoma"/>
            <family val="2"/>
          </rPr>
          <t xml:space="preserve"> показываются суммы денежных средств, полученные от собственника имущества (учредителей, участников).</t>
        </r>
      </text>
    </comment>
    <comment ref="C88" authorId="0">
      <text>
        <r>
          <rPr>
            <sz val="8"/>
            <rFont val="Tahoma"/>
            <family val="2"/>
          </rPr>
          <t xml:space="preserve">По строке 084 </t>
        </r>
        <r>
          <rPr>
            <b/>
            <sz val="8"/>
            <rFont val="Tahoma"/>
            <family val="2"/>
          </rPr>
          <t>«прочие поступления»</t>
        </r>
        <r>
          <rPr>
            <sz val="8"/>
            <rFont val="Tahoma"/>
            <family val="2"/>
          </rPr>
          <t xml:space="preserve"> показываются суммы денежных средств, полученные по финансовой деятельности, не показанные по строкам 081–083.</t>
        </r>
      </text>
    </comment>
    <comment ref="C90" authorId="0">
      <text>
        <r>
          <rPr>
            <sz val="8"/>
            <rFont val="Tahoma"/>
            <family val="2"/>
          </rPr>
          <t xml:space="preserve">По статье </t>
        </r>
        <r>
          <rPr>
            <b/>
            <sz val="8"/>
            <rFont val="Tahoma"/>
            <family val="2"/>
          </rPr>
          <t>«Направлено денежных средств – всего»</t>
        </r>
        <r>
          <rPr>
            <sz val="8"/>
            <rFont val="Tahoma"/>
            <family val="2"/>
          </rPr>
          <t xml:space="preserve">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t>
        </r>
      </text>
    </comment>
    <comment ref="C92" authorId="0">
      <text>
        <r>
          <rPr>
            <sz val="8"/>
            <rFont val="Tahoma"/>
            <family val="2"/>
          </rPr>
          <t xml:space="preserve">По строке 091 </t>
        </r>
        <r>
          <rPr>
            <b/>
            <sz val="8"/>
            <rFont val="Tahoma"/>
            <family val="2"/>
          </rPr>
          <t>«на погашение кредитов и займов»</t>
        </r>
        <r>
          <rPr>
            <sz val="8"/>
            <rFont val="Tahoma"/>
            <family val="2"/>
          </rPr>
          <t xml:space="preserve"> показываются суммы денежных средств, направленные на погашение кредитов и займов.</t>
        </r>
      </text>
    </comment>
    <comment ref="C94" authorId="0">
      <text>
        <r>
          <rPr>
            <sz val="8"/>
            <rFont val="Tahoma"/>
            <family val="2"/>
          </rPr>
          <t xml:space="preserve">По строке 092 </t>
        </r>
        <r>
          <rPr>
            <b/>
            <sz val="8"/>
            <rFont val="Tahoma"/>
            <family val="2"/>
          </rPr>
          <t>«на выплаты дивидендов и других доходов от участия в уставном капитале организации»</t>
        </r>
        <r>
          <rPr>
            <sz val="8"/>
            <rFont val="Tahoma"/>
            <family val="2"/>
          </rPr>
          <t xml:space="preserve">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text>
    </comment>
    <comment ref="C96" authorId="0">
      <text>
        <r>
          <rPr>
            <sz val="8"/>
            <rFont val="Tahoma"/>
            <family val="2"/>
          </rPr>
          <t xml:space="preserve">По строке 093 </t>
        </r>
        <r>
          <rPr>
            <b/>
            <sz val="8"/>
            <rFont val="Tahoma"/>
            <family val="2"/>
          </rPr>
          <t>«на выплаты процентов»</t>
        </r>
        <r>
          <rPr>
            <sz val="8"/>
            <rFont val="Tahoma"/>
            <family val="2"/>
          </rPr>
          <t xml:space="preserve">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text>
    </comment>
    <comment ref="C98" authorId="0">
      <text>
        <r>
          <rPr>
            <sz val="8"/>
            <rFont val="Tahoma"/>
            <family val="2"/>
          </rPr>
          <t xml:space="preserve">По строке 094 </t>
        </r>
        <r>
          <rPr>
            <b/>
            <sz val="8"/>
            <rFont val="Tahoma"/>
            <family val="2"/>
          </rPr>
          <t xml:space="preserve">«на лизинговые платежи» </t>
        </r>
        <r>
          <rPr>
            <sz val="8"/>
            <rFont val="Tahoma"/>
            <family val="2"/>
          </rPr>
          <t>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text>
    </comment>
    <comment ref="C100" authorId="0">
      <text>
        <r>
          <rPr>
            <sz val="8"/>
            <rFont val="Tahoma"/>
            <family val="2"/>
          </rPr>
          <t xml:space="preserve">По строке 095 </t>
        </r>
        <r>
          <rPr>
            <b/>
            <sz val="8"/>
            <rFont val="Tahoma"/>
            <family val="2"/>
          </rPr>
          <t xml:space="preserve">«прочие выплаты» </t>
        </r>
        <r>
          <rPr>
            <sz val="8"/>
            <rFont val="Tahoma"/>
            <family val="2"/>
          </rPr>
          <t>показываются выплаты денежных средств по финансовой деятельности, не показанные по строкам 091–094.</t>
        </r>
      </text>
    </comment>
    <comment ref="C106" authorId="0">
      <text>
        <r>
          <rPr>
            <sz val="8"/>
            <rFont val="Tahoma"/>
            <family val="2"/>
          </rPr>
          <t xml:space="preserve">По статье </t>
        </r>
        <r>
          <rPr>
            <b/>
            <sz val="8"/>
            <rFont val="Tahoma"/>
            <family val="2"/>
          </rPr>
          <t>«Остаток денежных средств и их эквивалентов на 31.12.20__ г.»</t>
        </r>
        <r>
          <rPr>
            <sz val="8"/>
            <rFont val="Tahoma"/>
            <family val="2"/>
          </rPr>
          <t xml:space="preserve">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110" authorId="0">
      <text>
        <r>
          <rPr>
            <sz val="8"/>
            <rFont val="Tahoma"/>
            <family val="2"/>
          </rPr>
          <t xml:space="preserve">По статье </t>
        </r>
        <r>
          <rPr>
            <b/>
            <sz val="8"/>
            <rFont val="Tahoma"/>
            <family val="2"/>
          </rPr>
          <t>«Влияние изменений курса иностранной валюты по отношению к белорусскому рублю»</t>
        </r>
        <r>
          <rPr>
            <sz val="8"/>
            <rFont val="Tahoma"/>
            <family val="2"/>
          </rPr>
          <t xml:space="preserve">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r>
      </text>
    </comment>
    <comment ref="W106" authorId="0">
      <text>
        <r>
          <rPr>
            <b/>
            <sz val="8"/>
            <rFont val="Tahoma"/>
            <family val="0"/>
          </rPr>
          <t>стр.270 гр.4 Форма № 1</t>
        </r>
      </text>
    </comment>
    <comment ref="C108" authorId="0">
      <text>
        <r>
          <rPr>
            <sz val="8"/>
            <rFont val="Tahoma"/>
            <family val="2"/>
          </rPr>
          <t xml:space="preserve">По статье </t>
        </r>
        <r>
          <rPr>
            <b/>
            <sz val="8"/>
            <rFont val="Tahoma"/>
            <family val="2"/>
          </rPr>
          <t>«Остаток денежных средств и эквивалентов денежных средств на _______20__»</t>
        </r>
        <r>
          <rPr>
            <sz val="8"/>
            <rFont val="Tahoma"/>
            <family val="2"/>
          </rPr>
          <t xml:space="preserve">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List>
</comments>
</file>

<file path=xl/comments5.xml><?xml version="1.0" encoding="utf-8"?>
<comments xmlns="http://schemas.openxmlformats.org/spreadsheetml/2006/main">
  <authors>
    <author>shimanovich</author>
  </authors>
  <commentList>
    <comment ref="M31" authorId="0">
      <text>
        <r>
          <rPr>
            <sz val="8"/>
            <rFont val="Tahoma"/>
            <family val="2"/>
          </rPr>
          <t xml:space="preserve">По статье </t>
        </r>
        <r>
          <rPr>
            <b/>
            <sz val="8"/>
            <rFont val="Tahoma"/>
            <family val="2"/>
          </rPr>
          <t>«Остаток средств на 31.12.20__ г.»</t>
        </r>
        <r>
          <rPr>
            <sz val="8"/>
            <rFont val="Tahoma"/>
            <family val="2"/>
          </rPr>
          <t xml:space="preserve"> (строка 100) показываются остатки средств на конец предыдущего года и на конец года, предшествующего предыдущему году.</t>
        </r>
      </text>
    </comment>
    <comment ref="C33" authorId="0">
      <text>
        <r>
          <rPr>
            <sz val="8"/>
            <rFont val="Tahoma"/>
            <family val="2"/>
          </rPr>
          <t xml:space="preserve">По статье </t>
        </r>
        <r>
          <rPr>
            <b/>
            <sz val="8"/>
            <rFont val="Tahoma"/>
            <family val="2"/>
          </rPr>
          <t xml:space="preserve">«Поступило средств» </t>
        </r>
        <r>
          <rPr>
            <sz val="8"/>
            <rFont val="Tahoma"/>
            <family val="2"/>
          </rPr>
          <t>(строка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t>
        </r>
      </text>
    </comment>
    <comment ref="C45" authorId="0">
      <text>
        <r>
          <rPr>
            <sz val="8"/>
            <rFont val="Tahoma"/>
            <family val="2"/>
          </rPr>
          <t xml:space="preserve">По статье </t>
        </r>
        <r>
          <rPr>
            <b/>
            <sz val="8"/>
            <rFont val="Tahoma"/>
            <family val="2"/>
          </rPr>
          <t>«Использовано средств»</t>
        </r>
        <r>
          <rPr>
            <sz val="8"/>
            <rFont val="Tahoma"/>
            <family val="2"/>
          </rPr>
          <t xml:space="preserve"> (строка 300) показывается сумма использованных средств, в том числе на целевые мероприятия (строка 310), содержание аппарата управления (строка 320), иные цели (строка 330).</t>
        </r>
      </text>
    </comment>
    <comment ref="U71" authorId="0">
      <text>
        <r>
          <rPr>
            <sz val="8"/>
            <rFont val="Tahoma"/>
            <family val="2"/>
          </rPr>
          <t xml:space="preserve">По статье </t>
        </r>
        <r>
          <rPr>
            <b/>
            <sz val="8"/>
            <rFont val="Tahoma"/>
            <family val="2"/>
          </rPr>
          <t>«Остаток средств на 31.12.20__ г.»</t>
        </r>
        <r>
          <rPr>
            <sz val="8"/>
            <rFont val="Tahoma"/>
            <family val="2"/>
          </rPr>
          <t xml:space="preserve"> (строка 400) показываются остатки средств на конец отчетного периода и на конец периода предыдущего года, аналогичного отчетному периоду.</t>
        </r>
      </text>
    </comment>
  </commentList>
</comments>
</file>

<file path=xl/comments8.xml><?xml version="1.0" encoding="utf-8"?>
<comments xmlns="http://schemas.openxmlformats.org/spreadsheetml/2006/main">
  <authors>
    <author>shimanovich</author>
  </authors>
  <commentList>
    <comment ref="T20" authorId="0">
      <text>
        <r>
          <rPr>
            <b/>
            <sz val="8"/>
            <rFont val="Tahoma"/>
            <family val="0"/>
          </rPr>
          <t xml:space="preserve">Введите коэффициент за прошлый период </t>
        </r>
      </text>
    </comment>
    <comment ref="T25" authorId="0">
      <text>
        <r>
          <rPr>
            <b/>
            <sz val="8"/>
            <rFont val="Tahoma"/>
            <family val="0"/>
          </rPr>
          <t xml:space="preserve">Введите коэффициент за прошлый период </t>
        </r>
      </text>
    </comment>
  </commentList>
</comments>
</file>

<file path=xl/sharedStrings.xml><?xml version="1.0" encoding="utf-8"?>
<sst xmlns="http://schemas.openxmlformats.org/spreadsheetml/2006/main" count="1847" uniqueCount="1335">
  <si>
    <t>519</t>
  </si>
  <si>
    <t>521</t>
  </si>
  <si>
    <t>Розничная торговля в неспециализированных магазинах</t>
  </si>
  <si>
    <t>522</t>
  </si>
  <si>
    <t>Розничная торговля пищевыми продуктами, напитками и табачными изделиями в специализированных магазинах</t>
  </si>
  <si>
    <t>523</t>
  </si>
  <si>
    <t>Розничная торговля фармацевтическими и медицинскими товарами, косметическими и парфюмерными товарами</t>
  </si>
  <si>
    <t>524</t>
  </si>
  <si>
    <t xml:space="preserve">Прочая розничная торговля в специализированных магазинах </t>
  </si>
  <si>
    <t>525</t>
  </si>
  <si>
    <t>Розничная торговля подержанными товарами в магазинах</t>
  </si>
  <si>
    <t>526</t>
  </si>
  <si>
    <t>Розничная торговля вне магазинов</t>
  </si>
  <si>
    <t>527</t>
  </si>
  <si>
    <t>Ремонт бытовых изделий и предметов личного пользования</t>
  </si>
  <si>
    <t>8. H. Гостиницы и рестораны</t>
  </si>
  <si>
    <t>551</t>
  </si>
  <si>
    <t>Предоставление услуг гостиницами</t>
  </si>
  <si>
    <t>552</t>
  </si>
  <si>
    <t>Предоставление услуг прочими местами для краткосрочного проживания</t>
  </si>
  <si>
    <t>553</t>
  </si>
  <si>
    <t>554</t>
  </si>
  <si>
    <t>Предоставление услуг барами</t>
  </si>
  <si>
    <t>555</t>
  </si>
  <si>
    <t>9. I. Транспорт и связь</t>
  </si>
  <si>
    <t>601</t>
  </si>
  <si>
    <t>Деятельность железнодорожного транспорта</t>
  </si>
  <si>
    <t>602</t>
  </si>
  <si>
    <t>603</t>
  </si>
  <si>
    <t>Транспортирование по трубопроводам</t>
  </si>
  <si>
    <t>611</t>
  </si>
  <si>
    <t>Деятельность морского транспорта</t>
  </si>
  <si>
    <t>612</t>
  </si>
  <si>
    <t>Деятельность внутреннего водного транспорта</t>
  </si>
  <si>
    <t>621</t>
  </si>
  <si>
    <t xml:space="preserve">Деятельность воздушного транспорта, подчиняющегося расписанию </t>
  </si>
  <si>
    <t>622</t>
  </si>
  <si>
    <t>Деятельность воздушного транспорта, не подчиняющегося расписанию</t>
  </si>
  <si>
    <t>623</t>
  </si>
  <si>
    <t>Деятельность космического транспорта</t>
  </si>
  <si>
    <t>631</t>
  </si>
  <si>
    <t>Транспортная обработка грузов и хранение</t>
  </si>
  <si>
    <t>632</t>
  </si>
  <si>
    <t>Прочая вспомогательная транспортная деятельность</t>
  </si>
  <si>
    <t>633</t>
  </si>
  <si>
    <t>Туристическая деятельность</t>
  </si>
  <si>
    <t>634</t>
  </si>
  <si>
    <t xml:space="preserve">Организация перевозок грузов </t>
  </si>
  <si>
    <t>Почтовая и курьерская деятельность</t>
  </si>
  <si>
    <t>Электросвязь</t>
  </si>
  <si>
    <t>10. K. Операции с недвижимым имуществом, аренда и предоставление услуг потребителям</t>
  </si>
  <si>
    <t>701</t>
  </si>
  <si>
    <t>Операции с собственным недвижимым имуществом</t>
  </si>
  <si>
    <t>702</t>
  </si>
  <si>
    <t>Сдача внаем собственного недвижимого имущества</t>
  </si>
  <si>
    <t>703</t>
  </si>
  <si>
    <t xml:space="preserve">Операции с недвижимым имуществом за вознаграждение или на договорной основе </t>
  </si>
  <si>
    <t>711</t>
  </si>
  <si>
    <t>Аренда автомобилей</t>
  </si>
  <si>
    <t>712</t>
  </si>
  <si>
    <t>Аренда прочих транспортных средств и оборудования</t>
  </si>
  <si>
    <t>713</t>
  </si>
  <si>
    <t>Аренда прочих машин и оборудования</t>
  </si>
  <si>
    <t>714</t>
  </si>
  <si>
    <t>Прокат прочих бытовых изделий и предметов личного пользования</t>
  </si>
  <si>
    <t>721</t>
  </si>
  <si>
    <t>Консультирование по аппаратным средствам вычислительной техники</t>
  </si>
  <si>
    <t>722</t>
  </si>
  <si>
    <t>Разработка программного обеспечения и консультирование в этой области</t>
  </si>
  <si>
    <t>723</t>
  </si>
  <si>
    <t>Обработка данных</t>
  </si>
  <si>
    <t>724</t>
  </si>
  <si>
    <t>Деятельность, связанная с базами данных</t>
  </si>
  <si>
    <t>725</t>
  </si>
  <si>
    <t>Техническое обслуживание и ремонт офисных машин и вычислительной техники</t>
  </si>
  <si>
    <t>726</t>
  </si>
  <si>
    <t xml:space="preserve">Прочая деятельность, связанная с вычислительной техникой
</t>
  </si>
  <si>
    <t>731</t>
  </si>
  <si>
    <t>732</t>
  </si>
  <si>
    <t>Научные исследования и разработки в области общественных и гуманитарных наук</t>
  </si>
  <si>
    <t>741</t>
  </si>
  <si>
    <t>Деятельность в области права, бухгалтерского учета и аудита; консультирование по вопросам коммерческой деятельности и управления</t>
  </si>
  <si>
    <t>742</t>
  </si>
  <si>
    <t>Деятельность в области архитектуры, инженерных изысканий и предоставление технических консультаций в этих областях</t>
  </si>
  <si>
    <t>743</t>
  </si>
  <si>
    <t>Технические испытания и исследования</t>
  </si>
  <si>
    <t>745</t>
  </si>
  <si>
    <t>Наем рабочей силы и подбор персонала</t>
  </si>
  <si>
    <t>746</t>
  </si>
  <si>
    <t>Проведение расследований и обеспечение безопасности</t>
  </si>
  <si>
    <t>747</t>
  </si>
  <si>
    <t>Чистка и уборка производственных и жилых помещений, оборудования и транспортных средств</t>
  </si>
  <si>
    <t>748</t>
  </si>
  <si>
    <t>Предоставление различных видов услуг потребителям</t>
  </si>
  <si>
    <t>11. O. Предоставление коммунальных, социальных и персональных услуг</t>
  </si>
  <si>
    <t>Удаление сточных вод, отходов и аналогичная деятельность</t>
  </si>
  <si>
    <t>911</t>
  </si>
  <si>
    <t>Деятельность общественных объединений по сферам предпринимательской деятельности, творческих, научно-технических и культурно-просветительских общественных объединений</t>
  </si>
  <si>
    <t>912</t>
  </si>
  <si>
    <t>Деятельность профсоюзов</t>
  </si>
  <si>
    <t>913</t>
  </si>
  <si>
    <t>Деятельность прочих общественных организаций</t>
  </si>
  <si>
    <t>921</t>
  </si>
  <si>
    <t>Деятельность, связанная с кино- и видеофильмами</t>
  </si>
  <si>
    <t>923</t>
  </si>
  <si>
    <t>Прочая зрелищно-развлекательная деятельность</t>
  </si>
  <si>
    <t>924</t>
  </si>
  <si>
    <t>Деятельность информационных агентств</t>
  </si>
  <si>
    <t>925</t>
  </si>
  <si>
    <t>Прочая деятельность в области культуры</t>
  </si>
  <si>
    <t>926</t>
  </si>
  <si>
    <t>Деятельность в области спорта</t>
  </si>
  <si>
    <t>927</t>
  </si>
  <si>
    <t>Прочая деятельность по организации отдыха и развлечений</t>
  </si>
  <si>
    <t>Предоставление индивидуальных услуг</t>
  </si>
  <si>
    <t>12. Прочие виды экономической деятельности</t>
  </si>
  <si>
    <t>Прочие виды экономической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</si>
  <si>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8"/>
        <rFont val="Tahoma"/>
        <family val="2"/>
      </rPr>
      <t>не более 0,85</t>
    </r>
  </si>
  <si>
    <t>Оптовая торговля непродовольственными товарами потребительского назначения</t>
  </si>
  <si>
    <t>Прочая оптовая торговля</t>
  </si>
  <si>
    <t>Предоставление услуг ресторанами</t>
  </si>
  <si>
    <t>Научные исследования и разработки в области естественных и технических наук</t>
  </si>
  <si>
    <t>Деятельность в области радиовещания и телевидения</t>
  </si>
  <si>
    <t>Постановлением Совета Министров 
Республики Беларусь 
от 12.12.2011  № 1672</t>
  </si>
  <si>
    <t>Производство оптических приборов и фотооборудования</t>
  </si>
  <si>
    <t>Строительство зданий и сооружений</t>
  </si>
  <si>
    <t>Предоставление услуг столовыми при предприятиях и учреждениях и поставка готовой пищи</t>
  </si>
  <si>
    <t>Деятельность прочего сухопутного транспорта</t>
  </si>
  <si>
    <t>Приложение</t>
  </si>
  <si>
    <t>к Инструкции о порядке расчета</t>
  </si>
  <si>
    <t>коэффициентов платежеспособности</t>
  </si>
  <si>
    <t>и проведения анализа финансового</t>
  </si>
  <si>
    <t>состояния и платежеспособности</t>
  </si>
  <si>
    <t>субъектов хозяйствования</t>
  </si>
  <si>
    <t>27.12.2011 № 140/206</t>
  </si>
  <si>
    <t>Результаты расчета коэффициентов платежеспособности субъекта хозяйствования</t>
  </si>
  <si>
    <t>(наименование субъекта хозяйствования)</t>
  </si>
  <si>
    <t xml:space="preserve">Наименование </t>
  </si>
  <si>
    <t>Разделы</t>
  </si>
  <si>
    <t>Группы</t>
  </si>
  <si>
    <t>01</t>
  </si>
  <si>
    <t>02</t>
  </si>
  <si>
    <t>05</t>
  </si>
  <si>
    <t>20-21</t>
  </si>
  <si>
    <t>22</t>
  </si>
  <si>
    <t>26</t>
  </si>
  <si>
    <t>27</t>
  </si>
  <si>
    <t>28</t>
  </si>
  <si>
    <t>55</t>
  </si>
  <si>
    <t>72</t>
  </si>
  <si>
    <t>73</t>
  </si>
  <si>
    <t>74</t>
  </si>
  <si>
    <t>011-017</t>
  </si>
  <si>
    <t>А. Сельское, лесное и рыбное хозяйство</t>
  </si>
  <si>
    <t>021-024</t>
  </si>
  <si>
    <t>031-032</t>
  </si>
  <si>
    <t>для всех видов экономической деятельности согласно Общегосударственному классификатору видов экономической деятельности в Республике Беларусь - не более 0,85</t>
  </si>
  <si>
    <t>В. Горнодобывающая промышленность</t>
  </si>
  <si>
    <t>05-09</t>
  </si>
  <si>
    <t>051-052, 061-062, 071-072, 081, 089, 091</t>
  </si>
  <si>
    <t>99</t>
  </si>
  <si>
    <t>С. Обрабатывающая промышленность</t>
  </si>
  <si>
    <t>10</t>
  </si>
  <si>
    <t>11-12</t>
  </si>
  <si>
    <t>13-15</t>
  </si>
  <si>
    <t>16-18</t>
  </si>
  <si>
    <t>19</t>
  </si>
  <si>
    <t>101, 104-109</t>
  </si>
  <si>
    <t>102-103</t>
  </si>
  <si>
    <t>110, 120</t>
  </si>
  <si>
    <t>131-133, 139, 141-143, 151-152</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</si>
  <si>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</si>
  <si>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</si>
  <si>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</si>
  <si>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</si>
  <si>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</si>
  <si>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</si>
  <si>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</si>
  <si>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</si>
  <si>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</si>
  <si>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</si>
  <si>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</si>
  <si>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</si>
  <si>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</si>
  <si>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</si>
  <si>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</si>
  <si>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</si>
  <si>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</si>
  <si>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</si>
  <si>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</si>
  <si>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</si>
  <si>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</si>
  <si>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</si>
  <si>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</si>
  <si>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</si>
  <si>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</si>
  <si>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</si>
  <si>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</si>
  <si>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</si>
  <si>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</si>
  <si>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</si>
  <si>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</si>
  <si>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</si>
  <si>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</si>
  <si>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</si>
  <si>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</si>
  <si>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</si>
  <si>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</si>
  <si>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</si>
  <si>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</si>
  <si>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</si>
  <si>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</si>
  <si>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</si>
  <si>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</si>
  <si>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</si>
  <si>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</si>
  <si>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</si>
  <si>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</si>
  <si>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</si>
  <si>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</si>
  <si>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</si>
  <si>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</si>
  <si>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</si>
  <si>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</si>
  <si>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</si>
  <si>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</si>
  <si>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</si>
  <si>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</si>
  <si>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</si>
  <si>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</si>
  <si>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</si>
  <si>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</si>
  <si>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</si>
  <si>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</si>
  <si>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</si>
  <si>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</si>
  <si>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</si>
  <si>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</si>
  <si>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</si>
  <si>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</si>
  <si>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</si>
  <si>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</si>
  <si>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</si>
  <si>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</si>
  <si>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</si>
  <si>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</si>
  <si>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161-162, 171-172, 181-182</t>
  </si>
  <si>
    <t>подкласс 19201</t>
  </si>
  <si>
    <t>201-206, 211-212</t>
  </si>
  <si>
    <t>221-222</t>
  </si>
  <si>
    <t>23</t>
  </si>
  <si>
    <t>231-237, 239</t>
  </si>
  <si>
    <t>24</t>
  </si>
  <si>
    <t>241, 242, 244, 245</t>
  </si>
  <si>
    <t>25</t>
  </si>
  <si>
    <t>252-257, 259</t>
  </si>
  <si>
    <t>261-267</t>
  </si>
  <si>
    <t>271-275, 279</t>
  </si>
  <si>
    <t>281-282, 284, 289</t>
  </si>
  <si>
    <t>29-30</t>
  </si>
  <si>
    <t>291-293, 301-304, 309</t>
  </si>
  <si>
    <t>31-33</t>
  </si>
  <si>
    <t>310, 321-322, 324, 329</t>
  </si>
  <si>
    <t>323, 325, 331-332</t>
  </si>
  <si>
    <t>D. Снабжение электроэнергией, газом, паром, горячей водой и кондиционированным воздухом</t>
  </si>
  <si>
    <t>35</t>
  </si>
  <si>
    <t>Е. Водоснабжение; сбор, обработка и удаление отходов, деятельность по ликвидации загрязнений</t>
  </si>
  <si>
    <t>36-39</t>
  </si>
  <si>
    <t>360-370, 381-382, 390</t>
  </si>
  <si>
    <t>383</t>
  </si>
  <si>
    <t>F. Строительство</t>
  </si>
  <si>
    <t>41-43</t>
  </si>
  <si>
    <t>411</t>
  </si>
  <si>
    <t>412, 421-422, 429, 431-433, 439</t>
  </si>
  <si>
    <t>G. Оптовая и розничная торговля; ремонт автомобилей и мотоциклов</t>
  </si>
  <si>
    <t>45-47</t>
  </si>
  <si>
    <t>451-454, 461-467, 469, 471-479</t>
  </si>
  <si>
    <t>H. Транспортная деятельность, складирование, почтовая и курьерская деятельность</t>
  </si>
  <si>
    <t>49-52</t>
  </si>
  <si>
    <t>491-495, 501-504, 511-512, 521-522</t>
  </si>
  <si>
    <t>53</t>
  </si>
  <si>
    <t>531-532</t>
  </si>
  <si>
    <t>I. Услуги по временному проживанию и питанию</t>
  </si>
  <si>
    <t>551-553, 559</t>
  </si>
  <si>
    <t>56</t>
  </si>
  <si>
    <t>561-563</t>
  </si>
  <si>
    <t>58</t>
  </si>
  <si>
    <t>581</t>
  </si>
  <si>
    <t>582</t>
  </si>
  <si>
    <t>59</t>
  </si>
  <si>
    <t>591</t>
  </si>
  <si>
    <t>592</t>
  </si>
  <si>
    <t>60-61</t>
  </si>
  <si>
    <t>601-602, 611-613, 619</t>
  </si>
  <si>
    <t>62-63</t>
  </si>
  <si>
    <t>620, 631</t>
  </si>
  <si>
    <t>639</t>
  </si>
  <si>
    <t>J. Информация и связь</t>
  </si>
  <si>
    <t>K. Финансовая и страховая деятельность</t>
  </si>
  <si>
    <t>64-66</t>
  </si>
  <si>
    <t>641-643</t>
  </si>
  <si>
    <t>649</t>
  </si>
  <si>
    <t>651-653, 661-663</t>
  </si>
  <si>
    <t>L. Операции с недвижимым имуществом</t>
  </si>
  <si>
    <t>68</t>
  </si>
  <si>
    <t>681-682</t>
  </si>
  <si>
    <t>683</t>
  </si>
  <si>
    <t>69-71</t>
  </si>
  <si>
    <t>691-692, 701-702, 711</t>
  </si>
  <si>
    <t>721-722</t>
  </si>
  <si>
    <t>741, 743, 749</t>
  </si>
  <si>
    <t>75</t>
  </si>
  <si>
    <t>750</t>
  </si>
  <si>
    <t>М. Профессиональная, научная и техническая деятельность</t>
  </si>
  <si>
    <t>77</t>
  </si>
  <si>
    <t>771-773</t>
  </si>
  <si>
    <t>774</t>
  </si>
  <si>
    <t>78</t>
  </si>
  <si>
    <t>781-783</t>
  </si>
  <si>
    <t>79</t>
  </si>
  <si>
    <t>791, 799</t>
  </si>
  <si>
    <t>80</t>
  </si>
  <si>
    <t>801-803</t>
  </si>
  <si>
    <t>81</t>
  </si>
  <si>
    <t>811-812</t>
  </si>
  <si>
    <t>813</t>
  </si>
  <si>
    <t>82</t>
  </si>
  <si>
    <t>821-823, 829</t>
  </si>
  <si>
    <t>N. Деятельность в сфере административных и вспомогательных услуг</t>
  </si>
  <si>
    <t>Q. Здравоохранение и социальные услуги</t>
  </si>
  <si>
    <t>86</t>
  </si>
  <si>
    <t>861</t>
  </si>
  <si>
    <t>R. Творчество, спорт, развлечения и отдых</t>
  </si>
  <si>
    <t>93</t>
  </si>
  <si>
    <t>931</t>
  </si>
  <si>
    <t>94</t>
  </si>
  <si>
    <t>941-942, 949</t>
  </si>
  <si>
    <t>95</t>
  </si>
  <si>
    <t>951</t>
  </si>
  <si>
    <t>952</t>
  </si>
  <si>
    <t>96</t>
  </si>
  <si>
    <t>960</t>
  </si>
  <si>
    <t>S. Предоставление прочих видов услуг</t>
  </si>
  <si>
    <t>счет 58, 06, 59</t>
  </si>
  <si>
    <t>счет 70, 76</t>
  </si>
  <si>
    <t>счет 90 (90-1, 90-2, 90-3)</t>
  </si>
  <si>
    <t>счет 90 (90-4)</t>
  </si>
  <si>
    <t>счет 90 (90-5)</t>
  </si>
  <si>
    <t>счет 90 (90-6)</t>
  </si>
  <si>
    <t>счет 90 (90-7, 90-8, 90-9)</t>
  </si>
  <si>
    <t>счет 90 (90-10)</t>
  </si>
  <si>
    <t>счет 91 (91-1, 91-2, 91-3)</t>
  </si>
  <si>
    <t>счет 91 (91-4)</t>
  </si>
  <si>
    <t>счет 99, 68</t>
  </si>
  <si>
    <t>счет 80, 75 (75-1), 81, 82, 83, 84</t>
  </si>
  <si>
    <t>1,5</t>
  </si>
  <si>
    <t xml:space="preserve">Анализ финансового состояния и платежеспособности субъектов хозяйствования </t>
  </si>
  <si>
    <t>Примечание</t>
  </si>
  <si>
    <r>
      <t>К</t>
    </r>
    <r>
      <rPr>
        <vertAlign val="subscript"/>
        <sz val="8"/>
        <rFont val="Tahoma"/>
        <family val="2"/>
      </rPr>
      <t>фн</t>
    </r>
    <r>
      <rPr>
        <sz val="8"/>
        <rFont val="Tahoma"/>
        <family val="2"/>
      </rPr>
      <t xml:space="preserve">  &gt;= 0,4 - 0,6</t>
    </r>
  </si>
  <si>
    <r>
      <t>К</t>
    </r>
    <r>
      <rPr>
        <vertAlign val="subscript"/>
        <sz val="8"/>
        <rFont val="Tahoma"/>
        <family val="2"/>
      </rPr>
      <t>кап</t>
    </r>
    <r>
      <rPr>
        <sz val="8"/>
        <rFont val="Tahoma"/>
        <family val="2"/>
      </rPr>
      <t xml:space="preserve">  &lt;= 1,0</t>
    </r>
  </si>
  <si>
    <r>
      <t>К</t>
    </r>
    <r>
      <rPr>
        <vertAlign val="subscript"/>
        <sz val="8"/>
        <rFont val="Tahoma"/>
        <family val="2"/>
      </rPr>
      <t>абсл</t>
    </r>
    <r>
      <rPr>
        <sz val="8"/>
        <rFont val="Tahoma"/>
        <family val="2"/>
      </rPr>
      <t xml:space="preserve"> &gt;= 0,2</t>
    </r>
  </si>
  <si>
    <t>на</t>
  </si>
  <si>
    <t>Организация</t>
  </si>
  <si>
    <t xml:space="preserve"> </t>
  </si>
  <si>
    <t>Вид деятельности</t>
  </si>
  <si>
    <t>Организационно-правовая форма</t>
  </si>
  <si>
    <t>Орган управления</t>
  </si>
  <si>
    <t>Главный бухгалтер</t>
  </si>
  <si>
    <t>БУХГАЛТЕРСКИЙ БАЛАНС</t>
  </si>
  <si>
    <t>Учетный номер плательщика</t>
  </si>
  <si>
    <t>Дата утверждения</t>
  </si>
  <si>
    <t>г.</t>
  </si>
  <si>
    <t>010</t>
  </si>
  <si>
    <t>020</t>
  </si>
  <si>
    <t>030</t>
  </si>
  <si>
    <t>031</t>
  </si>
  <si>
    <t>040</t>
  </si>
  <si>
    <t>050</t>
  </si>
  <si>
    <t>060</t>
  </si>
  <si>
    <t>070</t>
  </si>
  <si>
    <t>080</t>
  </si>
  <si>
    <t>090</t>
  </si>
  <si>
    <t>100</t>
  </si>
  <si>
    <t>101</t>
  </si>
  <si>
    <t>102</t>
  </si>
  <si>
    <t>103</t>
  </si>
  <si>
    <t>104</t>
  </si>
  <si>
    <t>110</t>
  </si>
  <si>
    <t>111</t>
  </si>
  <si>
    <t>112</t>
  </si>
  <si>
    <t>120</t>
  </si>
  <si>
    <t>130</t>
  </si>
  <si>
    <t>140</t>
  </si>
  <si>
    <t>150</t>
  </si>
  <si>
    <t>160</t>
  </si>
  <si>
    <t>170</t>
  </si>
  <si>
    <t>180</t>
  </si>
  <si>
    <t>190</t>
  </si>
  <si>
    <t>200</t>
  </si>
  <si>
    <t>210</t>
  </si>
  <si>
    <t>220</t>
  </si>
  <si>
    <t>230</t>
  </si>
  <si>
    <t>240</t>
  </si>
  <si>
    <t>Руководитель</t>
  </si>
  <si>
    <t>021</t>
  </si>
  <si>
    <t>022</t>
  </si>
  <si>
    <t>032</t>
  </si>
  <si>
    <t>Целевое финансирование</t>
  </si>
  <si>
    <t>091</t>
  </si>
  <si>
    <t>092</t>
  </si>
  <si>
    <t>Доходы будущих периодов</t>
  </si>
  <si>
    <t>081</t>
  </si>
  <si>
    <t>082</t>
  </si>
  <si>
    <t>121</t>
  </si>
  <si>
    <t>122</t>
  </si>
  <si>
    <t>161</t>
  </si>
  <si>
    <t>162</t>
  </si>
  <si>
    <t>163</t>
  </si>
  <si>
    <t>164</t>
  </si>
  <si>
    <t>165</t>
  </si>
  <si>
    <t>Наименование показателей</t>
  </si>
  <si>
    <t>023</t>
  </si>
  <si>
    <t>024</t>
  </si>
  <si>
    <t>прочие поступления</t>
  </si>
  <si>
    <t>033</t>
  </si>
  <si>
    <t>034</t>
  </si>
  <si>
    <t>прочие выплаты</t>
  </si>
  <si>
    <t>051</t>
  </si>
  <si>
    <t>052</t>
  </si>
  <si>
    <t>151</t>
  </si>
  <si>
    <t>152</t>
  </si>
  <si>
    <t>153</t>
  </si>
  <si>
    <t>260</t>
  </si>
  <si>
    <t>Приложение 1</t>
  </si>
  <si>
    <t>Единица измерения</t>
  </si>
  <si>
    <t xml:space="preserve">Адрес </t>
  </si>
  <si>
    <t>Дата отправки</t>
  </si>
  <si>
    <t>Дата принятия</t>
  </si>
  <si>
    <t>товары отгруженные</t>
  </si>
  <si>
    <t>Долгосрочные кредиты и займы</t>
  </si>
  <si>
    <t>Краткосрочные кредиты и займы</t>
  </si>
  <si>
    <t>по налогам и сборам</t>
  </si>
  <si>
    <t>(подпись)</t>
  </si>
  <si>
    <t>083</t>
  </si>
  <si>
    <t>131</t>
  </si>
  <si>
    <t>154</t>
  </si>
  <si>
    <t>053</t>
  </si>
  <si>
    <t>054</t>
  </si>
  <si>
    <t>055</t>
  </si>
  <si>
    <t>056</t>
  </si>
  <si>
    <t>057</t>
  </si>
  <si>
    <t>061</t>
  </si>
  <si>
    <t>062</t>
  </si>
  <si>
    <t>063</t>
  </si>
  <si>
    <t>064</t>
  </si>
  <si>
    <t>065</t>
  </si>
  <si>
    <t>066</t>
  </si>
  <si>
    <t>250</t>
  </si>
  <si>
    <t>067</t>
  </si>
  <si>
    <t>Итого</t>
  </si>
  <si>
    <t>132</t>
  </si>
  <si>
    <t>133</t>
  </si>
  <si>
    <t>155</t>
  </si>
  <si>
    <t>156</t>
  </si>
  <si>
    <t>157</t>
  </si>
  <si>
    <t>158</t>
  </si>
  <si>
    <t>159</t>
  </si>
  <si>
    <t>166</t>
  </si>
  <si>
    <t>Краткосрочная кредиторская задолженность</t>
  </si>
  <si>
    <t>проценты к получению</t>
  </si>
  <si>
    <t xml:space="preserve">Налог на прибыль </t>
  </si>
  <si>
    <t>068</t>
  </si>
  <si>
    <t>069</t>
  </si>
  <si>
    <t>Приложение 2</t>
  </si>
  <si>
    <t>Приложение 4</t>
  </si>
  <si>
    <t>Приложение 5</t>
  </si>
  <si>
    <t>Активы</t>
  </si>
  <si>
    <t>Чистая прибыль (убыток)</t>
  </si>
  <si>
    <t>(инициалы, фамилия)</t>
  </si>
  <si>
    <t>целевые взносы</t>
  </si>
  <si>
    <t>ИТОГО по разделу II</t>
  </si>
  <si>
    <t>ИТОГО по разделу I</t>
  </si>
  <si>
    <t>ИТОГО по разделу III</t>
  </si>
  <si>
    <t>ИТОГО по разделу IV</t>
  </si>
  <si>
    <t>Приложение 3</t>
  </si>
  <si>
    <t>года</t>
  </si>
  <si>
    <t>Вид экономической деятельности</t>
  </si>
  <si>
    <t>На</t>
  </si>
  <si>
    <t xml:space="preserve">I. ДОЛГОСРОЧНЫЕ АКТИВЫ </t>
  </si>
  <si>
    <t>Основные средства</t>
  </si>
  <si>
    <t>Нематериальные активы</t>
  </si>
  <si>
    <t>предметы финансовой аренды (лизинга)</t>
  </si>
  <si>
    <t>прочие доходные вложения в материальные активы</t>
  </si>
  <si>
    <t>Отложенные налоговые активы</t>
  </si>
  <si>
    <t>Долгосрочная дебиторская задолженность</t>
  </si>
  <si>
    <t xml:space="preserve">Запасы </t>
  </si>
  <si>
    <t>материалы</t>
  </si>
  <si>
    <t>готовая продукция и товары</t>
  </si>
  <si>
    <t xml:space="preserve">прочие запасы </t>
  </si>
  <si>
    <t>Долгосрочные активы, предназначенные для реализации</t>
  </si>
  <si>
    <t>Краткосрочная дебиторская задолженность</t>
  </si>
  <si>
    <t>Краткосрочные финансовые вложения</t>
  </si>
  <si>
    <t>БАЛАНС</t>
  </si>
  <si>
    <t xml:space="preserve">Уставный капитал </t>
  </si>
  <si>
    <t>Неоплаченная часть уставного капитала</t>
  </si>
  <si>
    <t>Собственные акции (доли в уставном капитале)</t>
  </si>
  <si>
    <t>Резервный капитал</t>
  </si>
  <si>
    <t>Добавочный капитал</t>
  </si>
  <si>
    <t>Долгосрочные обязательства по лизинговым платежам</t>
  </si>
  <si>
    <t>Отложенные налоговые обязательства</t>
  </si>
  <si>
    <t>Резервы предстоящих платежей</t>
  </si>
  <si>
    <t>Краткосрочная часть долгосрочных обязательств</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</si>
  <si>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</si>
  <si>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</si>
  <si>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</si>
  <si>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</si>
  <si>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</si>
  <si>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 xml:space="preserve">БАЛАНС </t>
  </si>
  <si>
    <t>ОТЧЕТ
о прибылях и убытках</t>
  </si>
  <si>
    <t>за</t>
  </si>
  <si>
    <t>За</t>
  </si>
  <si>
    <t>Прочие доходы по текущей деятельности</t>
  </si>
  <si>
    <t>Прочие расходы по текущей деятельности</t>
  </si>
  <si>
    <t>Доходы по инвестиционной деятельности</t>
  </si>
  <si>
    <t>прочие доходы по инвестиционной деятельности</t>
  </si>
  <si>
    <t>Расходы по инвестиционной деятельности</t>
  </si>
  <si>
    <t>прочие расходы по инвестиционной деятельности</t>
  </si>
  <si>
    <t>прочие доходы по финансовой деятельности</t>
  </si>
  <si>
    <t>курсовые разницы от пересчета активов и обязательств</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</si>
  <si>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</si>
  <si>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</si>
  <si>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</si>
  <si>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</si>
  <si>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прочих операций, не включаемый в чистую прибыль (убыток)</t>
  </si>
  <si>
    <t>Разводненная прибыль (убыток) на акцию</t>
  </si>
  <si>
    <t>Код строки</t>
  </si>
  <si>
    <t>Уставный капитал</t>
  </si>
  <si>
    <t>Нераспределенная прибыль (непокрытый убыток)</t>
  </si>
  <si>
    <t>Остаток на 31.12.20</t>
  </si>
  <si>
    <t>Корректировки в связи с изменением учетной политики</t>
  </si>
  <si>
    <t>Корректировки в связи с исправлением ошибок</t>
  </si>
  <si>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</si>
  <si>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</si>
  <si>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</si>
  <si>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</si>
  <si>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увеличение номинальной стоимости акций</t>
  </si>
  <si>
    <t>вклады собственника имущества (учредителей, участников)</t>
  </si>
  <si>
    <t>реорганизация</t>
  </si>
  <si>
    <t>Уменьшение собственного капитала – всего</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</si>
  <si>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</si>
  <si>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</si>
  <si>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</si>
  <si>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</si>
  <si>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</si>
  <si>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</si>
  <si>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</si>
  <si>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058</t>
  </si>
  <si>
    <t>059</t>
  </si>
  <si>
    <t>167</t>
  </si>
  <si>
    <t>168</t>
  </si>
  <si>
    <t>169</t>
  </si>
  <si>
    <t>Движение денежных средств по текущей деятельности</t>
  </si>
  <si>
    <t>Поступило денежных средств – всего</t>
  </si>
  <si>
    <t>роялти</t>
  </si>
  <si>
    <t>Направлено денежных средств – всего</t>
  </si>
  <si>
    <t>на оплату труда</t>
  </si>
  <si>
    <t>на уплату налогов и сборов</t>
  </si>
  <si>
    <t>на прочие выплаты</t>
  </si>
  <si>
    <t>Движение денежных средств по инвестиционной деятельности</t>
  </si>
  <si>
    <t>возврат предоставленных займов</t>
  </si>
  <si>
    <t>проценты</t>
  </si>
  <si>
    <t xml:space="preserve">прочие поступления </t>
  </si>
  <si>
    <t>на предоставление займов</t>
  </si>
  <si>
    <t xml:space="preserve">прочие выплаты </t>
  </si>
  <si>
    <t>Движение денежных средств по финансовой деятельности</t>
  </si>
  <si>
    <t xml:space="preserve">от выпуска акций </t>
  </si>
  <si>
    <t>на выплаты дивидендов и других доходов от участия в уставном капитале организации</t>
  </si>
  <si>
    <t>на выплаты процентов</t>
  </si>
  <si>
    <t>на лизинговые платежи</t>
  </si>
  <si>
    <t>084</t>
  </si>
  <si>
    <t>093</t>
  </si>
  <si>
    <t>094</t>
  </si>
  <si>
    <t>095</t>
  </si>
  <si>
    <t>ОТЧЕТ</t>
  </si>
  <si>
    <t>о движении денежных средств</t>
  </si>
  <si>
    <t xml:space="preserve">Поступило средств </t>
  </si>
  <si>
    <t xml:space="preserve">членские взносы </t>
  </si>
  <si>
    <t xml:space="preserve">безвозмездная (спонсорская) помощь </t>
  </si>
  <si>
    <t xml:space="preserve">Использовано средств </t>
  </si>
  <si>
    <t>в том числе:
безвозмездная (спонсорская) помощь</t>
  </si>
  <si>
    <t>иные мероприятия</t>
  </si>
  <si>
    <t xml:space="preserve">в том числе:
на оплату труда </t>
  </si>
  <si>
    <t>на служебные командировки</t>
  </si>
  <si>
    <t>содержание основных средств и иного имущества</t>
  </si>
  <si>
    <t>ремонт основных средств и иного имущества</t>
  </si>
  <si>
    <t xml:space="preserve">прочие </t>
  </si>
  <si>
    <t>на иные цели</t>
  </si>
  <si>
    <t xml:space="preserve">Главный бухгалтер </t>
  </si>
  <si>
    <t>№ п/п</t>
  </si>
  <si>
    <t>по состоянию на</t>
  </si>
  <si>
    <t>Наименование показателя</t>
  </si>
  <si>
    <t>На начало периода</t>
  </si>
  <si>
    <t>На момент установления неплатежеспособности</t>
  </si>
  <si>
    <t>Норматив коэффициента</t>
  </si>
  <si>
    <t>Форма действует с 01.01.2017 года</t>
  </si>
  <si>
    <t>Форма</t>
  </si>
  <si>
    <t>Доходные вложения в материальные активы</t>
  </si>
  <si>
    <t>в том числе:
инвестиционная недвижимость</t>
  </si>
  <si>
    <t>Вложения в долгосрочные активы</t>
  </si>
  <si>
    <t>Долгосрочные финансовые вложения</t>
  </si>
  <si>
    <t>Прочие долгосрочные активы</t>
  </si>
  <si>
    <t>II. КРАТКОСРОЧНЫЕ АКТИВЫ</t>
  </si>
  <si>
    <t>в том числе:</t>
  </si>
  <si>
    <t>животные на выращивании и откорме</t>
  </si>
  <si>
    <t>незавершенное производство</t>
  </si>
  <si>
    <t>Расходы будущих периодов</t>
  </si>
  <si>
    <t>Налог на добавленную стоимость по приобретенным товарам, работам, услугам</t>
  </si>
  <si>
    <t>Денежные средства и эквиваленты денежных средств</t>
  </si>
  <si>
    <t>Прочие краткосрочные активы</t>
  </si>
  <si>
    <t>III. СОБСТВЕННЫЙ КАПИТАЛ</t>
  </si>
  <si>
    <t>Чистая прибыль (убыток) отчетного периода</t>
  </si>
  <si>
    <t>IV. ДОЛГОСРОЧНЫЕ ОБЯЗАТЕЛЬСТВА</t>
  </si>
  <si>
    <t>Прочие долгосрочные обязательства</t>
  </si>
  <si>
    <t>V. КРАТКОСРОЧНЫЕ ОБЯЗАТЕЛЬСТВА</t>
  </si>
  <si>
    <t>в том числе:
поставщикам, подрядчикам, исполнителям</t>
  </si>
  <si>
    <t>по авансам полученным</t>
  </si>
  <si>
    <t>по социальному страхованию и обеспечению</t>
  </si>
  <si>
    <t>Прочие краткосрочные обязательства</t>
  </si>
  <si>
    <t>ИТОГО по разделу V</t>
  </si>
  <si>
    <t>к Национальному стандарту бухгалтерского учета и отчетности «Индивидуальная бухгалтерская отчетность» 12.12.2016 № 104</t>
  </si>
  <si>
    <t>Выручка от реализации продукции, товаров, работ, услуг</t>
  </si>
  <si>
    <t>Себестоимость реализованной продукции, товаров, работ, услуг</t>
  </si>
  <si>
    <t xml:space="preserve">Валовая прибыль </t>
  </si>
  <si>
    <t>Управленческие расходы</t>
  </si>
  <si>
    <t>Расходы на реализацию</t>
  </si>
  <si>
    <t>Прибыль (убыток) от реализации продукции, товаров, работ, услуг</t>
  </si>
  <si>
    <t>Прибыль (убыток) от текущей деятельности</t>
  </si>
  <si>
    <t>в том числе:
доходы от выбытия основных средств, нематериальных активов и других долгосрочных активов</t>
  </si>
  <si>
    <t>доходы от участия в уставных капиталах других организаций</t>
  </si>
  <si>
    <t>в том числе:
расходы от выбытия основных средств, нематериальных активов и других долгосрочных активов</t>
  </si>
  <si>
    <t>Доходы по финансовой деятельности</t>
  </si>
  <si>
    <t>в том числе:
курсовые разницы от пересчета активов и обязательств</t>
  </si>
  <si>
    <t>Расходы по финансовой деятельности</t>
  </si>
  <si>
    <t>в том числе:
проценты к уплате</t>
  </si>
  <si>
    <t>Прибыль (убыток) от инвестиционной и финансовой деятельности</t>
  </si>
  <si>
    <t>Прибыль (убыток) до налогообложения</t>
  </si>
  <si>
    <t>Результат от переоценки долгосрочных активов, не включаемый в чистую прибыль (убыток)</t>
  </si>
  <si>
    <t>Совокупная прибыль (убыток)</t>
  </si>
  <si>
    <t>Базовая прибыль (убыток) на акцию</t>
  </si>
  <si>
    <t xml:space="preserve"> к Национальному стандарту бухгалтерского учета и отчетности «Индивидуальная бухгалтерская отчетность» 12.12.2016 № 104</t>
  </si>
  <si>
    <t>Неопла-
ченная часть уставного капитала</t>
  </si>
  <si>
    <t>Собствен-
ные акции (доли в уставном капитале)</t>
  </si>
  <si>
    <t>выпуск дополнительных акций</t>
  </si>
  <si>
    <t>в том числе:
убыток</t>
  </si>
  <si>
    <t>в том числе:
чистая прибыль</t>
  </si>
  <si>
    <t>в том числе:
от покупателей продукции, товаров, заказчиков работ, услуг</t>
  </si>
  <si>
    <t>от покупателей материалов и других запасов</t>
  </si>
  <si>
    <t>в том числе:
на приобретение запасов, работ, услуг</t>
  </si>
  <si>
    <t>Результат движения денежных средств по текущей деятельности</t>
  </si>
  <si>
    <t>в том числе:
от покупателей основных средств, нематериальных активов и других долгосрочных активов</t>
  </si>
  <si>
    <t>в том числе:
на приобретение и создание основных средств, нематериальных активов и других долгосрочных активов</t>
  </si>
  <si>
    <t>на вклады в уставные капиталы других организаций</t>
  </si>
  <si>
    <t>Результат движения денежных средств по инвестиционной деятельности</t>
  </si>
  <si>
    <t>в том числе:
кредиты и займы</t>
  </si>
  <si>
    <t>в том числе:
на погашение кредитов и займов</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</si>
  <si>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</si>
  <si>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</si>
  <si>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 xml:space="preserve">Остаток денежных средств и эквивалентов денежных средств </t>
  </si>
  <si>
    <t xml:space="preserve">Влияние изменений курсов иностранных валют </t>
  </si>
  <si>
    <t>в том числе:
вступительные взносы</t>
  </si>
  <si>
    <t>в том числе:
на целевые мероприятия</t>
  </si>
  <si>
    <t>представительские и иные аналогичные мероприятия</t>
  </si>
  <si>
    <t>на содержание аппарата управления</t>
  </si>
  <si>
    <t>Остаток средств на</t>
  </si>
  <si>
    <t>Коэффициент обеспеченности финансовых обязательств активами (К3)</t>
  </si>
  <si>
    <t>Коэффициент текущей ликвидности - норматив (К1)</t>
  </si>
  <si>
    <t>Коэффициент обеспеченности собственными оборотными средствами - норматив (К2)</t>
  </si>
  <si>
    <t>на начало периода</t>
  </si>
  <si>
    <t>на конец периода</t>
  </si>
  <si>
    <t>удельный вес, %</t>
  </si>
  <si>
    <t>х</t>
  </si>
  <si>
    <t>прирост (+), 
снижение (-)</t>
  </si>
  <si>
    <t>Показатель структуры пассива в валюте (итоге) бухгалтерского баланса</t>
  </si>
  <si>
    <t>Основные средства (строка 110)</t>
  </si>
  <si>
    <t>Нематериальные активы (строка 120)</t>
  </si>
  <si>
    <t>Доходные вложения в материальные ценности (строка 130)</t>
  </si>
  <si>
    <t>в том числе:
инвестиционная недвижимость (131)</t>
  </si>
  <si>
    <t>предметы финансовой аренды (лизинга) (132)</t>
  </si>
  <si>
    <t>прочие доходные вложения в материальные активы (133)</t>
  </si>
  <si>
    <t>Вложения во внеоборотные активы (строка 140)</t>
  </si>
  <si>
    <t>Долгосрочные финансовые вложения (150)</t>
  </si>
  <si>
    <t>Отложенные налоговые активы (160)</t>
  </si>
  <si>
    <t>Долгосрочная дебиторская задолженность (170)</t>
  </si>
  <si>
    <t>Прочие долгосрочные активы (180)</t>
  </si>
  <si>
    <t xml:space="preserve">Запасы (строка 210) </t>
  </si>
  <si>
    <t>в том числе:
материалы (211)</t>
  </si>
  <si>
    <t>животные на выращивании и откорме (212)</t>
  </si>
  <si>
    <t>готовая продукция и товары (214)</t>
  </si>
  <si>
    <t>незавершенное производство (213)</t>
  </si>
  <si>
    <t>товары отгруженные (215)</t>
  </si>
  <si>
    <t>прочие запасы (216)</t>
  </si>
  <si>
    <t>Долгосрочные активы, предназначенные 
для реализации (220)</t>
  </si>
  <si>
    <t>Расходы будущих периодов (230)</t>
  </si>
  <si>
    <t>Налог на добавленную стоимость по приобретенным товарам, работам, услугам (240)</t>
  </si>
  <si>
    <t>Краткосрочная дебиторская задолженность (250)</t>
  </si>
  <si>
    <t>Краткосрочные финансовые вложения (260)</t>
  </si>
  <si>
    <t>Денежные средства и их эквиваленты (270)</t>
  </si>
  <si>
    <t>Прочие краткосрочные активы (280)</t>
  </si>
  <si>
    <t>Уставный капитал (строка 410)</t>
  </si>
  <si>
    <t>Неоплаченная часть уставного капитала (строка 420)</t>
  </si>
  <si>
    <t>Собственные акции (доли в уставном капитале) (строка 430)</t>
  </si>
  <si>
    <t>Резервный капитал (строка 440)</t>
  </si>
  <si>
    <t>Добавочный капитал (строка 450)</t>
  </si>
  <si>
    <t>Нераспределенная прибыль (непокрытый убыток)  (строка 460)</t>
  </si>
  <si>
    <t>Чистая прибыль (убыток) отчетного периода (строка 470)</t>
  </si>
  <si>
    <t>Целевое финансирование (строка 480)</t>
  </si>
  <si>
    <t>Долгосрочные кредиты и займы (строка 510)</t>
  </si>
  <si>
    <t>Долгосрочные обязательства по лизинговым платежам (строка 520)</t>
  </si>
  <si>
    <t>Отложенные налоговые обязательства (строка 530)</t>
  </si>
  <si>
    <t>Доходы будущих периодов (строка 540)</t>
  </si>
  <si>
    <t>Резервы предстоящих платежей (строка 550)</t>
  </si>
  <si>
    <t>Прочие долгосрочные обязательства (строка 560)</t>
  </si>
  <si>
    <t>Краткосрочные кредиты и займы (строка 610)</t>
  </si>
  <si>
    <t>Краткосрочная кредиторская задолженность (строка 630)</t>
  </si>
  <si>
    <t>в том числе:
поставщикам, подрядчикам, исполнителям 
(строка 631)</t>
  </si>
  <si>
    <t>по авансам полученным (строка 632)</t>
  </si>
  <si>
    <t>по налогам и сборам (строка 633)</t>
  </si>
  <si>
    <t>по социальному страхованию и обеспечению (строка 634)</t>
  </si>
  <si>
    <t>по оплате труда (строка 635)</t>
  </si>
  <si>
    <t>по лизинговым платежам (строка 636)</t>
  </si>
  <si>
    <t>собственнику имущества (учредителям, участникам) (строка 637)</t>
  </si>
  <si>
    <t>прочим кредиторам (строка 638)</t>
  </si>
  <si>
    <t>Обязательства, предназначенные для реализации (строка 640)</t>
  </si>
  <si>
    <t>Доходы будущих периодов (строка 650)</t>
  </si>
  <si>
    <t>Резервы предстоящих платежей (строка 660)</t>
  </si>
  <si>
    <t>Прочие краткосрочные обязательства (строка 670)</t>
  </si>
  <si>
    <t>Краткосрочная часть долгосрочных обязательств (строка 620)</t>
  </si>
  <si>
    <t>абсолютная величина</t>
  </si>
  <si>
    <t>Форма действует с 31.08.2012 года</t>
  </si>
  <si>
    <t>стоимости чистых активов</t>
  </si>
  <si>
    <t>от 11.06.2012 № 35</t>
  </si>
  <si>
    <t>РАСЧЕТ</t>
  </si>
  <si>
    <t>стоимости чистых активов организации</t>
  </si>
  <si>
    <t>АКТИВЫ</t>
  </si>
  <si>
    <r>
      <t xml:space="preserve">В том числе:
</t>
    </r>
    <r>
      <rPr>
        <b/>
        <sz val="8"/>
        <rFont val="Tahoma"/>
        <family val="2"/>
      </rPr>
      <t>долгосрочные активы</t>
    </r>
  </si>
  <si>
    <t>1.1</t>
  </si>
  <si>
    <t xml:space="preserve">в том числе:
основные средства </t>
  </si>
  <si>
    <t>1.1.1</t>
  </si>
  <si>
    <t>1.1.2</t>
  </si>
  <si>
    <t xml:space="preserve">нематериальные активы </t>
  </si>
  <si>
    <t>1.1.3</t>
  </si>
  <si>
    <t>доходные вложения в материальные активы</t>
  </si>
  <si>
    <t>1.1.4</t>
  </si>
  <si>
    <t xml:space="preserve">вложения в долгосрочные активы </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</si>
  <si>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</si>
  <si>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</si>
  <si>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</si>
  <si>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</si>
  <si>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</si>
  <si>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</si>
  <si>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</si>
  <si>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</si>
  <si>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</si>
  <si>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</si>
  <si>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 xml:space="preserve">в том числе:
запасы </t>
  </si>
  <si>
    <t>1.2.1</t>
  </si>
  <si>
    <t>1.2.2</t>
  </si>
  <si>
    <t xml:space="preserve">долгосрочные активы, предназначенные для реализации </t>
  </si>
  <si>
    <t>1.2.3</t>
  </si>
  <si>
    <t>расходы будущих периодов</t>
  </si>
  <si>
    <t>1.2.4</t>
  </si>
  <si>
    <t xml:space="preserve">налог на добавленную стоимость по приобретенным товарам, работам, услугам </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</si>
  <si>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</si>
  <si>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</si>
  <si>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</si>
  <si>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</si>
  <si>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</si>
  <si>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</si>
  <si>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</si>
  <si>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</si>
  <si>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t>2</t>
  </si>
  <si>
    <t>АКТИВЫ, принимаемые к расчету (строка 1.1 + строка 1.2)</t>
  </si>
  <si>
    <t>3</t>
  </si>
  <si>
    <t>ОБЯЗАТЕЛЬСТВА</t>
  </si>
  <si>
    <r>
      <t xml:space="preserve">В том числе:
</t>
    </r>
    <r>
      <rPr>
        <b/>
        <sz val="8"/>
        <rFont val="Tahoma"/>
        <family val="2"/>
      </rPr>
      <t>долгосрочные обязательства</t>
    </r>
  </si>
  <si>
    <t>3.1</t>
  </si>
  <si>
    <t>в том числе:
долгосрочные кредиты и займы</t>
  </si>
  <si>
    <t>3.1.1</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</si>
  <si>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</si>
  <si>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</si>
  <si>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</si>
  <si>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</si>
  <si>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</si>
  <si>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</si>
  <si>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</si>
  <si>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</si>
  <si>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</si>
  <si>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</si>
  <si>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r>
      <t>краткосрочные обязательства,</t>
    </r>
    <r>
      <rPr>
        <sz val="8"/>
        <rFont val="Tahoma"/>
        <family val="2"/>
      </rPr>
      <t xml:space="preserve">
в том числе: </t>
    </r>
  </si>
  <si>
    <t>3.2</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</si>
  <si>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</si>
  <si>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</si>
  <si>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</si>
  <si>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</si>
  <si>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</si>
  <si>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</si>
  <si>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</si>
  <si>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</si>
  <si>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</si>
  <si>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</si>
  <si>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</si>
  <si>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</si>
  <si>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t>4</t>
  </si>
  <si>
    <t>ОБЯЗАТЕЛЬСТВА, принимаемые к расчету 
(строка 3.1 + строка 3.2)</t>
  </si>
  <si>
    <t>5</t>
  </si>
  <si>
    <t>Стоимость чистых активов (строка 2 – строка 4)</t>
  </si>
  <si>
    <t xml:space="preserve">На конец отчетного периода </t>
  </si>
  <si>
    <t>На начало отчетного периода</t>
  </si>
  <si>
    <t>счет 01, 02</t>
  </si>
  <si>
    <t>счет 04, 05</t>
  </si>
  <si>
    <t>счет 03, 02</t>
  </si>
  <si>
    <t>счет 08, 07</t>
  </si>
  <si>
    <t>счет 06</t>
  </si>
  <si>
    <t>счет 09</t>
  </si>
  <si>
    <t>счет 60, 62, 76, 63</t>
  </si>
  <si>
    <t>счет 97</t>
  </si>
  <si>
    <t>счет 10, 15, 16</t>
  </si>
  <si>
    <t>счет 11</t>
  </si>
  <si>
    <t>счет 20, 21,  23, 29</t>
  </si>
  <si>
    <t>счет 43, 41, 44, 42</t>
  </si>
  <si>
    <t>счет 45</t>
  </si>
  <si>
    <t>счет 47</t>
  </si>
  <si>
    <t>счет 18</t>
  </si>
  <si>
    <t>счет 50, 51, 52, 55, 57, 58</t>
  </si>
  <si>
    <t>счет 94</t>
  </si>
  <si>
    <t>счет 80</t>
  </si>
  <si>
    <t>счет 75 (75-1)</t>
  </si>
  <si>
    <t>счет 81</t>
  </si>
  <si>
    <t>счет 82</t>
  </si>
  <si>
    <t>счет 83</t>
  </si>
  <si>
    <t>счет 84</t>
  </si>
  <si>
    <t>счет 99</t>
  </si>
  <si>
    <t>счет 86</t>
  </si>
  <si>
    <t>счет 67</t>
  </si>
  <si>
    <t>счет 76</t>
  </si>
  <si>
    <t>счет 65</t>
  </si>
  <si>
    <t>счет 98</t>
  </si>
  <si>
    <t>счет 96</t>
  </si>
  <si>
    <t>счет 66</t>
  </si>
  <si>
    <t>счет 60</t>
  </si>
  <si>
    <t>счет 62</t>
  </si>
  <si>
    <t>счет 68</t>
  </si>
  <si>
    <t>счет 69</t>
  </si>
  <si>
    <t>счет 75, 70</t>
  </si>
  <si>
    <t>счет 71, 73, 66, 67</t>
  </si>
  <si>
    <t xml:space="preserve"> - </t>
  </si>
  <si>
    <t>К3 &lt;= 0,85</t>
  </si>
  <si>
    <t>Собственный капитал и обязательства</t>
  </si>
  <si>
    <t>Прочие платежи, исчисляемые из прибыли (дохода)</t>
  </si>
  <si>
    <t>ОТЧЕТ
об изменении собственного капитала</t>
  </si>
  <si>
    <t>ОТЧЕТ
об использовании целевого финансирования</t>
  </si>
  <si>
    <t>амортизация основных средств и иного имущества</t>
  </si>
  <si>
    <t>Анализ структуры актива бухгалтерского баланса</t>
  </si>
  <si>
    <t>Показатели структуры актива в валюте (итоге) баланса</t>
  </si>
  <si>
    <t>II. КРАТКОСРОЧНЫЕ АКТИВЫ (290)</t>
  </si>
  <si>
    <t>БАЛАНС (300)</t>
  </si>
  <si>
    <t>I. ДОЛГОСРОЧНЫЕ АКТИВЫ (190)</t>
  </si>
  <si>
    <t>Анализ структуры собственного капитала и обязательств бухгалтерского баланса</t>
  </si>
  <si>
    <t>III. СОБСТВЕННЫЙ КАПИТАЛ (490)</t>
  </si>
  <si>
    <t>IV. ДОЛГОСРОЧНЫЕ ОБЯЗАТЕЛЬСТВА (590)</t>
  </si>
  <si>
    <t>V. КРАТКОСРОЧНЫЕ ОБЯЗАТЕЛЬСТВА (690)</t>
  </si>
  <si>
    <t>БАЛАНС (700)</t>
  </si>
  <si>
    <t>Показатели рентабельности</t>
  </si>
  <si>
    <t>№
п/п</t>
  </si>
  <si>
    <t>Порядок расчета</t>
  </si>
  <si>
    <t>Формула расчета</t>
  </si>
  <si>
    <t>Значение показателя на начало и конец отчетного года</t>
  </si>
  <si>
    <t>Рентабельность
затрат</t>
  </si>
  <si>
    <t>Прибыль от реализации продукции отчетного периода
(Отчет о прибылях и убытках)</t>
  </si>
  <si>
    <t>Сумма затрат по реализованной продукции
(Отчет о прибылях и убытках)</t>
  </si>
  <si>
    <t>Рентабельность операционной деятельности</t>
  </si>
  <si>
    <t>Брутто-прибыль от текущей деятельности 
(Отчет о прибылях и убытках)</t>
  </si>
  <si>
    <t>Род =</t>
  </si>
  <si>
    <t>Общая сумма затрат по текущей деятельности
(Отчет о прибылях и убытках)</t>
  </si>
  <si>
    <t>Рентабельность финансовых
инвестиций</t>
  </si>
  <si>
    <t>Сумма прибыли от финансовых инвестиций  
(Отчет о прибылях и убытках)</t>
  </si>
  <si>
    <t>Рфи =</t>
  </si>
  <si>
    <t>Рентабельность
продаж (оборота)</t>
  </si>
  <si>
    <t>Роб =</t>
  </si>
  <si>
    <t>Сумма полученной выручки 
(Отчет о прибылях и убытках)</t>
  </si>
  <si>
    <t>Рентабельность совокупных
активов</t>
  </si>
  <si>
    <t>Робщ =</t>
  </si>
  <si>
    <t>12</t>
  </si>
  <si>
    <t>1/2 (стр. 300 гр.3 + стр. 300 гр. 4) Баланса</t>
  </si>
  <si>
    <t>n</t>
  </si>
  <si>
    <t>Рентабельность собственного
капитала</t>
  </si>
  <si>
    <t>Сумма чистой прибыли отчетного периода
(Отчет о прибылях и убытках)</t>
  </si>
  <si>
    <t>Рск =</t>
  </si>
  <si>
    <t>стр. 210 Прил. 2</t>
  </si>
  <si>
    <t>Средняя величина собственного капитала 
(Баланс)</t>
  </si>
  <si>
    <t>1/2 (стр. 490 гр.3 +  
+ стр. 490 гр. 4) Баланса</t>
  </si>
  <si>
    <t>Средняя сумма долгосрочных и краткосрочных финансовых инвестиций (Баланс)</t>
  </si>
  <si>
    <t>Прибыль от реализации продукции, работ и услуг до выплаты процентов и налогов (Отчет о прибылях и убытках)</t>
  </si>
  <si>
    <t>Общая сумма брутто-прибыли отчетного периода до выплаты процентов и налогов (Отчет о прибылях и убытках)</t>
  </si>
  <si>
    <t>Среднегодовая сумма совокупных активов (Баланс)</t>
  </si>
  <si>
    <r>
      <t>Р</t>
    </r>
    <r>
      <rPr>
        <b/>
        <vertAlign val="subscript"/>
        <sz val="8"/>
        <rFont val="Tahoma"/>
        <family val="2"/>
      </rPr>
      <t xml:space="preserve">З </t>
    </r>
    <r>
      <rPr>
        <b/>
        <sz val="8"/>
        <rFont val="Tahoma"/>
        <family val="2"/>
      </rPr>
      <t>=</t>
    </r>
  </si>
  <si>
    <t>(стр. 020 + стр. 040 + стр. 050) Форма № 2</t>
  </si>
  <si>
    <t>стр. 060 Форма № 2</t>
  </si>
  <si>
    <t>стр. 090 Форма № 2</t>
  </si>
  <si>
    <t>(стр. 020 + стр. 040 + стр. 050 + 
+ стр. 080) Форма № 2</t>
  </si>
  <si>
    <t>(стр. 102 + стр. 103 + стр. 104)
Форма № 2</t>
  </si>
  <si>
    <t>стр. 010 Форма № 2</t>
  </si>
  <si>
    <t>(стр. 160 + стр. 131)
Форма № 2</t>
  </si>
  <si>
    <t>1/2 (стр. 150 гр. 3  + стр. 150 гр. 4 + стр. 260 гр. 3 + стр. 260 гр. 4) Форма № 1</t>
  </si>
  <si>
    <t>Утверждены</t>
  </si>
  <si>
    <t>НОРМАТИВНЫЕ ЗНАЧЕНИЯ КОЭФФИЦИЕНТОВ ПЛАТЕЖЕСПОСОБНОСТИ, ДИФФЕРЕНЦИРОВАННЫЕ ПО ВИДАМ ЭКОНОМИЧЕСКОЙ ДЕЯТЕЛЬНОСТИ</t>
  </si>
  <si>
    <t>Наименование секций</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</si>
  <si>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</si>
  <si>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</si>
  <si>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</si>
  <si>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1. А. Сельское хозяйство, охота и лесное хозяйство</t>
  </si>
  <si>
    <t>011</t>
  </si>
  <si>
    <t xml:space="preserve">Растениеводство </t>
  </si>
  <si>
    <t>012</t>
  </si>
  <si>
    <t>Животноводство</t>
  </si>
  <si>
    <t>013</t>
  </si>
  <si>
    <t>Растениеводство в сочетании с животноводством (смешанное сельское хозяйство)</t>
  </si>
  <si>
    <t>014</t>
  </si>
  <si>
    <t>Предоставление услуг в области растениеводства и животноводства, кроме ветеринарных услуг</t>
  </si>
  <si>
    <t>015</t>
  </si>
  <si>
    <t>Охота и разведение дичи, включая предоставление услуг в этих областях</t>
  </si>
  <si>
    <t>Лесное хозяйство и предоставление услуг в этой области</t>
  </si>
  <si>
    <t>2. В. Рыболовство, рыбоводство</t>
  </si>
  <si>
    <t>Рыболовство, рыбоводство и предоставление услуг в этих областях</t>
  </si>
  <si>
    <t>3. С. Горнодобывающая промышленность</t>
  </si>
  <si>
    <t>Добыча, обогащение и агломерация каменного угля</t>
  </si>
  <si>
    <t>Добыча, обогащение и агломерация лигнита (бурого угля)</t>
  </si>
  <si>
    <t>Добыча и агломерация торфа</t>
  </si>
  <si>
    <t>Добыча сырой нефти и природного газа</t>
  </si>
  <si>
    <t>Предоставление услуг по добыче нефти и газа</t>
  </si>
  <si>
    <t>Добыча урановой и ториевой руд</t>
  </si>
  <si>
    <t>Добыча железных руд</t>
  </si>
  <si>
    <t>Добыча руд цветных металлов, кроме урановой и ториевой руд</t>
  </si>
  <si>
    <t>141</t>
  </si>
  <si>
    <t>Разработка каменных карьеров</t>
  </si>
  <si>
    <t>Добыча песка и глины</t>
  </si>
  <si>
    <t>143</t>
  </si>
  <si>
    <t>Добыча минерального сырья для химической промышленности и производства удобрений</t>
  </si>
  <si>
    <t>144</t>
  </si>
  <si>
    <t>Добыча и производство соли</t>
  </si>
  <si>
    <t>145</t>
  </si>
  <si>
    <t>Прочие отрасли горнодобывающей промышленности, не включенные в другие группировки</t>
  </si>
  <si>
    <t>4. D. Обрабатывающая промышленность</t>
  </si>
  <si>
    <t>Производство мяса и мясопродуктов</t>
  </si>
  <si>
    <t>Производство растительных и животных масел и жиров</t>
  </si>
  <si>
    <t>Производство молочных продуктов</t>
  </si>
  <si>
    <t>Производство продуктов мукомольно-крупяной промышленности, крахмалов и крахмалопродуктов</t>
  </si>
  <si>
    <t>Производство готовых кормов для животных</t>
  </si>
  <si>
    <t>Производство прочих пищевых продуктов</t>
  </si>
  <si>
    <t>Переработка и консервирование рыбы и рыбных продуктов</t>
  </si>
  <si>
    <t>Переработка и консервирование фруктов и овощей</t>
  </si>
  <si>
    <t>Производство напитков</t>
  </si>
  <si>
    <t>Производство табачных изделий</t>
  </si>
  <si>
    <t>171</t>
  </si>
  <si>
    <t>Подготовка и прядение текстильных волокон</t>
  </si>
  <si>
    <t>172</t>
  </si>
  <si>
    <t>Ткацкое производство</t>
  </si>
  <si>
    <t>173</t>
  </si>
  <si>
    <t>Отделка тканей и текстильных изделий</t>
  </si>
  <si>
    <t>174</t>
  </si>
  <si>
    <t>Производство готовых текстильных изделий, кроме одежды</t>
  </si>
  <si>
    <t>175</t>
  </si>
  <si>
    <t>Производство прочих текстильных изделий</t>
  </si>
  <si>
    <t>176</t>
  </si>
  <si>
    <t>Производство трикотажного полотна</t>
  </si>
  <si>
    <t>177</t>
  </si>
  <si>
    <t>Производство трикотажных и чулочно-носочных изделий</t>
  </si>
  <si>
    <t>181</t>
  </si>
  <si>
    <t>Производство одежды из кожи</t>
  </si>
  <si>
    <t>182</t>
  </si>
  <si>
    <t>Производство одежды из текстильных материалов</t>
  </si>
  <si>
    <t>183</t>
  </si>
  <si>
    <t>Выделка и крашение меха; производство меховых изделий</t>
  </si>
  <si>
    <t>191</t>
  </si>
  <si>
    <t>Дубление и отделка кожи</t>
  </si>
  <si>
    <t>192</t>
  </si>
  <si>
    <t>Производство чемоданов, сумок и других изделий из кожи</t>
  </si>
  <si>
    <t>193</t>
  </si>
  <si>
    <t>Производство обуви</t>
  </si>
  <si>
    <t>201</t>
  </si>
  <si>
    <t>Распиловка и строгание древесины, пропитка древесины</t>
  </si>
  <si>
    <t>202</t>
  </si>
  <si>
    <t>Производство шпона, фанеры, плит и панелей</t>
  </si>
  <si>
    <t>203</t>
  </si>
  <si>
    <t>Производство деревянных строительных конструкций и столярных изделий</t>
  </si>
  <si>
    <t>204</t>
  </si>
  <si>
    <t>Производство деревянной тары</t>
  </si>
  <si>
    <t>205</t>
  </si>
  <si>
    <t>Производство прочих изделий из дерева и пробки, соломки и материалов для плетения</t>
  </si>
  <si>
    <t>211</t>
  </si>
  <si>
    <t>Производство целлюлозы, древесной массы, бумаги и картона</t>
  </si>
  <si>
    <t>212</t>
  </si>
  <si>
    <t>Производство изделий из бумаги и картона</t>
  </si>
  <si>
    <t>Издательская деятельность</t>
  </si>
  <si>
    <t>222</t>
  </si>
  <si>
    <t>Полиграфическая деятельность и предоставление услуг в этой области</t>
  </si>
  <si>
    <t>223</t>
  </si>
  <si>
    <t>Копирование записанных материалов</t>
  </si>
  <si>
    <t>231</t>
  </si>
  <si>
    <t>Производство кокса</t>
  </si>
  <si>
    <t>232</t>
  </si>
  <si>
    <t xml:space="preserve"> Производство нефтепродуктов</t>
  </si>
  <si>
    <t>233</t>
  </si>
  <si>
    <t>Производство ядерных материалов</t>
  </si>
  <si>
    <t>241</t>
  </si>
  <si>
    <t xml:space="preserve">Производство основных химических веществ </t>
  </si>
  <si>
    <t>242</t>
  </si>
  <si>
    <t xml:space="preserve"> Производство агрохимических продуктов</t>
  </si>
  <si>
    <t>243</t>
  </si>
  <si>
    <t xml:space="preserve"> Производство красок и лаков </t>
  </si>
  <si>
    <t>244</t>
  </si>
  <si>
    <t>Производство фармацевтической продукции</t>
  </si>
  <si>
    <t>245</t>
  </si>
  <si>
    <t>Производство мыла и моющих, чистящих и полирующих средств, парфюмерных и косметических средств</t>
  </si>
  <si>
    <t>246</t>
  </si>
  <si>
    <t>Производство прочих химических продуктов</t>
  </si>
  <si>
    <t>247</t>
  </si>
  <si>
    <t>Производство искусственных и синтетических волокон</t>
  </si>
  <si>
    <t>251</t>
  </si>
  <si>
    <t>Производство резиновых изделий</t>
  </si>
  <si>
    <t>252</t>
  </si>
  <si>
    <t>Производство пластмассовых изделий</t>
  </si>
  <si>
    <t>261</t>
  </si>
  <si>
    <t>Производство стекла и изделий из стекла</t>
  </si>
  <si>
    <t>262</t>
  </si>
  <si>
    <t>Производство керамических изделий, кроме используемых в строительстве</t>
  </si>
  <si>
    <t>263</t>
  </si>
  <si>
    <t>Производство керамических плиток и плит</t>
  </si>
  <si>
    <t>264</t>
  </si>
  <si>
    <t>Производство кирпича, черепицы и прочих строительных изделий из обожженной глины</t>
  </si>
  <si>
    <t>265</t>
  </si>
  <si>
    <t>Производство цемента, извести и гипса</t>
  </si>
  <si>
    <r>
      <t>Коэффициент текущей ликвидности (К1)</t>
    </r>
    <r>
      <rPr>
        <sz val="8"/>
        <rFont val="Tahoma"/>
        <family val="2"/>
      </rPr>
      <t xml:space="preserve"> , К1 = Форма 1 Баланса стр. 290 / Форма 1 Баланса стр.690</t>
    </r>
  </si>
  <si>
    <r>
      <t>Коэффициент обеспеченности собственными оборотными средствами (К2)</t>
    </r>
    <r>
      <rPr>
        <sz val="8"/>
        <rFont val="Tahoma"/>
        <family val="2"/>
      </rPr>
      <t>, К2 = (Форма 1 Баланса стр.490 + Форма 1 Баланса стр.590 - Форма 1 баланса стр.190) / Форма 1 Баланса стр.290</t>
    </r>
  </si>
  <si>
    <r>
      <t>Коэффициент обеспеченности финансовых обязательств активами (К3)</t>
    </r>
    <r>
      <rPr>
        <sz val="8"/>
        <rFont val="Tahoma"/>
        <family val="2"/>
      </rPr>
      <t>, К3 = (Форма 1 Баланса стр.690 + Форма 1 Баланса стр.590) / Форма 1 Баланса стр.300</t>
    </r>
  </si>
  <si>
    <r>
      <t>Коэффициент абсолютной ликвидности (К</t>
    </r>
    <r>
      <rPr>
        <b/>
        <vertAlign val="subscript"/>
        <sz val="8"/>
        <rFont val="Tahoma"/>
        <family val="2"/>
      </rPr>
      <t>абсл</t>
    </r>
    <r>
      <rPr>
        <b/>
        <sz val="8"/>
        <rFont val="Tahoma"/>
        <family val="2"/>
      </rPr>
      <t>)</t>
    </r>
    <r>
      <rPr>
        <sz val="8"/>
        <rFont val="Tahoma"/>
        <family val="2"/>
      </rPr>
      <t xml:space="preserve"> , К</t>
    </r>
    <r>
      <rPr>
        <vertAlign val="subscript"/>
        <sz val="8"/>
        <rFont val="Tahoma"/>
        <family val="2"/>
      </rPr>
      <t xml:space="preserve">абсл </t>
    </r>
    <r>
      <rPr>
        <sz val="8"/>
        <rFont val="Tahoma"/>
        <family val="2"/>
      </rPr>
      <t>= (Форма 1 Баланса стр. 260 + Форма 1 Баланса стр.270) / Форма 1 Баланса стр.690</t>
    </r>
  </si>
  <si>
    <r>
      <t>Коэффициент общей оборачиваемости капитала</t>
    </r>
    <r>
      <rPr>
        <sz val="8"/>
        <rFont val="Tahoma"/>
        <family val="2"/>
      </rPr>
      <t>, 
К</t>
    </r>
    <r>
      <rPr>
        <vertAlign val="subscript"/>
        <sz val="8"/>
        <rFont val="Tahoma"/>
        <family val="2"/>
      </rPr>
      <t xml:space="preserve">оок </t>
    </r>
    <r>
      <rPr>
        <sz val="8"/>
        <rFont val="Tahoma"/>
        <family val="2"/>
      </rPr>
      <t>= (Форма 2 Баланса стр.010 / (Форма 1 Баланса стр.300 гр.3 + Форма 1баланса стр.300 гр.4)/2</t>
    </r>
  </si>
  <si>
    <r>
      <t>Коэффициент оборачиваемости оборотных средств (краткосрочных активов)</t>
    </r>
    <r>
      <rPr>
        <sz val="8"/>
        <rFont val="Tahoma"/>
        <family val="2"/>
      </rPr>
      <t>, 
К</t>
    </r>
    <r>
      <rPr>
        <vertAlign val="subscript"/>
        <sz val="8"/>
        <rFont val="Tahoma"/>
        <family val="2"/>
      </rPr>
      <t xml:space="preserve">оок </t>
    </r>
    <r>
      <rPr>
        <sz val="8"/>
        <rFont val="Tahoma"/>
        <family val="2"/>
      </rPr>
      <t>= (Форма 2 Баланса стр.010 / (Форма 1 Баланса стр.290 гр.3 + Форма 1 баланса стр.290 гр.4)/2</t>
    </r>
  </si>
  <si>
    <r>
      <t>Коэффициент капитализации,</t>
    </r>
    <r>
      <rPr>
        <sz val="8"/>
        <rFont val="Tahoma"/>
        <family val="2"/>
      </rPr>
      <t xml:space="preserve">
К</t>
    </r>
    <r>
      <rPr>
        <vertAlign val="subscript"/>
        <sz val="8"/>
        <rFont val="Tahoma"/>
        <family val="2"/>
      </rPr>
      <t xml:space="preserve">кап </t>
    </r>
    <r>
      <rPr>
        <sz val="8"/>
        <rFont val="Tahoma"/>
        <family val="2"/>
      </rPr>
      <t>= (Форма 1 Баланса стр.590 + Форма 1 Баланса стр.690) / Форма 1 баланса стр.490</t>
    </r>
  </si>
  <si>
    <r>
      <t xml:space="preserve">Коэффициент финансовой независимости (автономии) </t>
    </r>
    <r>
      <rPr>
        <sz val="8"/>
        <rFont val="Tahoma"/>
        <family val="2"/>
      </rPr>
      <t>, 
К</t>
    </r>
    <r>
      <rPr>
        <vertAlign val="subscript"/>
        <sz val="8"/>
        <rFont val="Tahoma"/>
        <family val="2"/>
      </rPr>
      <t>фн</t>
    </r>
    <r>
      <rPr>
        <sz val="8"/>
        <rFont val="Tahoma"/>
        <family val="2"/>
      </rPr>
      <t xml:space="preserve">= Форма 1 Баланса стр.490 / Форма 1 Баланса стр.700 </t>
    </r>
  </si>
  <si>
    <t>266</t>
  </si>
  <si>
    <t>Производство изделий из бетона, гипса и цемента</t>
  </si>
  <si>
    <t>267</t>
  </si>
  <si>
    <t>Резка, обработка и отделка декоративного и строительного камня</t>
  </si>
  <si>
    <t>268</t>
  </si>
  <si>
    <t>Производство прочей неметаллической минеральной продукции</t>
  </si>
  <si>
    <t>271</t>
  </si>
  <si>
    <t>Производство чугуна, стали и ферросплавов</t>
  </si>
  <si>
    <t>272</t>
  </si>
  <si>
    <t>Производство труб</t>
  </si>
  <si>
    <t>273</t>
  </si>
  <si>
    <t>Прочая первичная обработка чугуна и стали</t>
  </si>
  <si>
    <t>274</t>
  </si>
  <si>
    <t>Производство цветных металлов</t>
  </si>
  <si>
    <t>275</t>
  </si>
  <si>
    <t>Литье металлов</t>
  </si>
  <si>
    <t>Производство строительных металлических конструкций и изделий</t>
  </si>
  <si>
    <t>282</t>
  </si>
  <si>
    <t>Производство металлических резервуаров, радиаторов и котлов центрального отопления</t>
  </si>
  <si>
    <t>283</t>
  </si>
  <si>
    <t>Производство паровых котлов, кроме котлов центрального отопления</t>
  </si>
  <si>
    <t>284</t>
  </si>
  <si>
    <t>Ковка, прессование, штамповка, профилирование; порошковая металлургия</t>
  </si>
  <si>
    <t>285</t>
  </si>
  <si>
    <t>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</si>
  <si>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286</t>
  </si>
  <si>
    <t>Производство ножевых изделий, инструментов и скобяных изделий</t>
  </si>
  <si>
    <t>287</t>
  </si>
  <si>
    <t>Производство прочих готовых металлических изделий</t>
  </si>
  <si>
    <t>291</t>
  </si>
  <si>
    <t>Производство механического оборудования</t>
  </si>
  <si>
    <t>292</t>
  </si>
  <si>
    <t>Производство прочего оборудования общего назначения</t>
  </si>
  <si>
    <t>Производство машин и оборудования для сельского и лесного хозяйства</t>
  </si>
  <si>
    <t>294</t>
  </si>
  <si>
    <t>Производство станков</t>
  </si>
  <si>
    <t>295</t>
  </si>
  <si>
    <t>Производство прочих машин и оборудования специального назначения</t>
  </si>
  <si>
    <t>296</t>
  </si>
  <si>
    <t>Производство оружия и боеприпасов</t>
  </si>
  <si>
    <t>297</t>
  </si>
  <si>
    <t>Производство бытовых приборов</t>
  </si>
  <si>
    <t>300</t>
  </si>
  <si>
    <t>Производство офисного оборудования и вычислительной техники</t>
  </si>
  <si>
    <t>311</t>
  </si>
  <si>
    <t>Производство электродвигателей, генераторов и трансформаторов</t>
  </si>
  <si>
    <t>312</t>
  </si>
  <si>
    <t>Производство электрораспределительной и регулирующей аппаратуры</t>
  </si>
  <si>
    <t>313</t>
  </si>
  <si>
    <t>Производство изолированных проводов и кабелей</t>
  </si>
  <si>
    <t>314</t>
  </si>
  <si>
    <t>Производство гальванических элементов (электрических аккумуляторов и первичных элементов)</t>
  </si>
  <si>
    <t>315</t>
  </si>
  <si>
    <t>Производство электрических ламп и осветительного оборудования</t>
  </si>
  <si>
    <t>316</t>
  </si>
  <si>
    <t>Производство прочего электрооборудования</t>
  </si>
  <si>
    <t>321</t>
  </si>
  <si>
    <t>Производство электро- и радиоэлементов</t>
  </si>
  <si>
    <t>322</t>
  </si>
  <si>
    <t>Производство передающей аппаратуры</t>
  </si>
  <si>
    <t>323</t>
  </si>
  <si>
    <t>Производство аппаратуры для приема, записи и воспроизведения звука и изображения</t>
  </si>
  <si>
    <t>331</t>
  </si>
  <si>
    <t>Производство изделий медицинской техники, включая хирургическое оборудование, и ортопедических приспособлений</t>
  </si>
  <si>
    <t>332</t>
  </si>
  <si>
    <t>Производство средств измерений и контрольно-измерительных приборов</t>
  </si>
  <si>
    <t>333</t>
  </si>
  <si>
    <t>Монтаж приборов контроля и регулирования технологических процессов</t>
  </si>
  <si>
    <t>334</t>
  </si>
  <si>
    <t>335</t>
  </si>
  <si>
    <t>Производство часов</t>
  </si>
  <si>
    <t>341</t>
  </si>
  <si>
    <t>Производство автомобилей</t>
  </si>
  <si>
    <t>342</t>
  </si>
  <si>
    <t>Производство автомобильных кузовов; производство прицепов и полуприцепов</t>
  </si>
  <si>
    <t>343</t>
  </si>
  <si>
    <t>Производство частей и принадлежностей автомобилей и их двигателей</t>
  </si>
  <si>
    <t>351</t>
  </si>
  <si>
    <t>Строительство и ремонт судов</t>
  </si>
  <si>
    <t>352</t>
  </si>
  <si>
    <t>Производство железнодорожного подвижного состава</t>
  </si>
  <si>
    <t>353</t>
  </si>
  <si>
    <t>Производство авиационной техники, включая космическую</t>
  </si>
  <si>
    <t>354</t>
  </si>
  <si>
    <t>Производство мотоциклов и велосипедов</t>
  </si>
  <si>
    <t>361</t>
  </si>
  <si>
    <t>Производство мебели</t>
  </si>
  <si>
    <t>362</t>
  </si>
  <si>
    <t>Производство ювелирных изделий, монет и медалей</t>
  </si>
  <si>
    <t>363</t>
  </si>
  <si>
    <t>Производство музыкальных инструментов</t>
  </si>
  <si>
    <t>364</t>
  </si>
  <si>
    <t>Производство спортивных товаров</t>
  </si>
  <si>
    <t>365</t>
  </si>
  <si>
    <t>Производство игр и игрушек</t>
  </si>
  <si>
    <t>366</t>
  </si>
  <si>
    <t xml:space="preserve">Производство различной продукции, не включенной в другие группировки </t>
  </si>
  <si>
    <t>371</t>
  </si>
  <si>
    <t>Обработка металлических отходов и лома</t>
  </si>
  <si>
    <t>372</t>
  </si>
  <si>
    <t>Обработка неметаллических отходов и лома</t>
  </si>
  <si>
    <t>5. Е. Производство и распределение электроэнергии, газа и воды</t>
  </si>
  <si>
    <t>Производство и распределение электроэнергии</t>
  </si>
  <si>
    <t>Производство и распределение газообразного топлива</t>
  </si>
  <si>
    <t>Снабжение паром и горячей водой</t>
  </si>
  <si>
    <t>Сбор, очистка и распределение воды</t>
  </si>
  <si>
    <t>6. F. Строительство</t>
  </si>
  <si>
    <t>451</t>
  </si>
  <si>
    <t>Подготовка строительного участка</t>
  </si>
  <si>
    <t>452</t>
  </si>
  <si>
    <t>453</t>
  </si>
  <si>
    <t>Установка инженерного оборудования зданий и сооружений</t>
  </si>
  <si>
    <t>454</t>
  </si>
  <si>
    <t>Отделочные работы</t>
  </si>
  <si>
    <t>455</t>
  </si>
  <si>
    <t xml:space="preserve">Аренда строительного оборудован </t>
  </si>
  <si>
    <t>7. G. Торговля, ремонт автомобилей, бытовых изделий и предметов личного пользования</t>
  </si>
  <si>
    <t>501</t>
  </si>
  <si>
    <t>Торговля автомобилями</t>
  </si>
  <si>
    <t>502</t>
  </si>
  <si>
    <t>Техническое обслуживание и ремонт автомобилей</t>
  </si>
  <si>
    <t>503</t>
  </si>
  <si>
    <t>Взаимоувязки показателей в формах:</t>
  </si>
  <si>
    <t>Бухгалтерский баланс</t>
  </si>
  <si>
    <t>Сопоставимые показатели</t>
  </si>
  <si>
    <t>Показатели, с которыми производится сопоставление</t>
  </si>
  <si>
    <t>I. Долгосрочные активы</t>
  </si>
  <si>
    <t>строка 130 (гр. 3 и 4)</t>
  </si>
  <si>
    <t>сумма строк 131, 132, 133 (гр. 3 и 4)</t>
  </si>
  <si>
    <t>строка 190 (гр. 3 и 4)</t>
  </si>
  <si>
    <t>сумма строк 110, 120, 130, 140, 150, 160, 170, 180 (гр. 3 и 4)</t>
  </si>
  <si>
    <t>II. Краткосрочные активы</t>
  </si>
  <si>
    <t>строка 210 (гр. 3 и 4)</t>
  </si>
  <si>
    <t>сумма строк 211, 212, 213, 214, 215, 216 (гр. 3 и 4)</t>
  </si>
  <si>
    <t>строка 290 (гр. 3 и 4)</t>
  </si>
  <si>
    <t>сумма строк 210, 220, 230, 240, 250, 260, 270, 280 (гр. 3 и 4)</t>
  </si>
  <si>
    <t>III. Собственный капитал</t>
  </si>
  <si>
    <t>строка 490 (гр. 3 и 4)</t>
  </si>
  <si>
    <t>IV. Долгосрочные обязательства</t>
  </si>
  <si>
    <t>строка 590 (гр. 3 и 4)</t>
  </si>
  <si>
    <t>сумма строк 510, 520, 530, 540, 550, 560 (гр. 3 и 4)</t>
  </si>
  <si>
    <t>V. Краткосрочные обязательства</t>
  </si>
  <si>
    <t>строка 630 (гр. 3 и 4)</t>
  </si>
  <si>
    <t>сумма строк 631, 632, 633, 634, 635, 636, 637, 638 (гр. 3 и 4)</t>
  </si>
  <si>
    <t>строка 690 (гр. 3 и 4)</t>
  </si>
  <si>
    <t>сумма строк 610, 620, 630, 640, 650, 660, 670 (гр. 3 и 4)</t>
  </si>
  <si>
    <t>Итоги баланса</t>
  </si>
  <si>
    <t>строка 300 (гр. 3 и 4)</t>
  </si>
  <si>
    <t>сумма строк 190, 290 (гр. 3 и 4)</t>
  </si>
  <si>
    <t>строка 700 (гр. 3 и 4)</t>
  </si>
  <si>
    <t>сумма строк 490, 590, 690 (гр. 3 и 4)</t>
  </si>
  <si>
    <t>Отчет о прибылях и убытках</t>
  </si>
  <si>
    <t>строка 030 (гр. 3 и 4)</t>
  </si>
  <si>
    <t>строка 010 - строка 020 (гр. 3 и 4)</t>
  </si>
  <si>
    <t>строка 060 (гр. 3 и 4)</t>
  </si>
  <si>
    <t>+/-строка 030 - строка 040 - строка 050 (гр. 3 и 4)</t>
  </si>
  <si>
    <t>строка 090 (гр. 3 и 4)</t>
  </si>
  <si>
    <t>+/- строка 060 + строка 070 - строка 080 (гр. 3 и 4)</t>
  </si>
  <si>
    <t>строка 100 (гр. 3 и 4)</t>
  </si>
  <si>
    <t>сумма строк 101, 102, 103, 104 (гр. 3 и 4)</t>
  </si>
  <si>
    <t>строка 110 (гр. 3 и 4)</t>
  </si>
  <si>
    <t>сумма строк 111, 112 (гр. 3 и 4)</t>
  </si>
  <si>
    <t>строка 120 (гр. 3 и 4)</t>
  </si>
  <si>
    <t>сумма строк 121, 122 (гр. 3 и 4)</t>
  </si>
  <si>
    <t>Итоги формы</t>
  </si>
  <si>
    <t>строка 140 (гр. 3 и 4)</t>
  </si>
  <si>
    <t>строка 100 - строка 110 + строка 120 - строка 130 (гр. 3 и 4)</t>
  </si>
  <si>
    <t>строка 150 (гр. 3 и 4)</t>
  </si>
  <si>
    <t xml:space="preserve"> +/- строка 090 +/- строка 140 (гр. 3 и 4)</t>
  </si>
  <si>
    <t>+/- строка 150 - строка 160 +/- строка 170 +/- строка 180 - строка 190 - строка 200 (гр. 3 и 4)</t>
  </si>
  <si>
    <t>строка 240 (гр. 3 и 4)</t>
  </si>
  <si>
    <t>+/- строка 210 +/- строка 220 +/- строка 230 (гр. 3 и 4)</t>
  </si>
  <si>
    <t>Отчет об изменении собственного капитала</t>
  </si>
  <si>
    <t>строка 040 (графы 3, 4, 5, 6, 7, 8, 9, 10)</t>
  </si>
  <si>
    <t>+/-строка 010 +/- строка 020 +/- строка 030
(графы 3, 4, 5, 6, 7, 8, 9, 10)</t>
  </si>
  <si>
    <t>строка 050 (графы 3, 4, 5, 6, 7, 8, 9, 10)</t>
  </si>
  <si>
    <t>сумма строк 051, 052, 053, +/-054,+/-055, +/-056, +/-057, +/-058, +/-059
(графы 3, 4, 5, 6, 7, 8, 9, 10)</t>
  </si>
  <si>
    <t>строка 060 (графы 3, 4, 5, 6, 7, 8, 9, 10)</t>
  </si>
  <si>
    <t>сумма строк 061, 062, 063, 064, +/-065, 066, +/-067, +/-068, +/-069
(графы 3, 4, 5, 6, 7, 8, 9, 10)</t>
  </si>
  <si>
    <t>строка 100 (графы 3, 4, 5, 6, 7, 8, 9, 10)</t>
  </si>
  <si>
    <t>+/- строка 040 +/- строка 050 +/- строка 060 +/- строка 070 +/- строка 080 +/- строка 090 (графы 3, 4, 5, 6, 7, 8, 9, 10)</t>
  </si>
  <si>
    <t>строка 110 (гр.3,4,5,6,7,8,9,10)</t>
  </si>
  <si>
    <t>строка 140 (графы 3, 4, 5, 6, 7, 8, 9, 10)</t>
  </si>
  <si>
    <t>+/- строка 110 +/- строка 120 +/- строка 130 (графы 3, 4, 5, 6, 7, 8, 9, 10)</t>
  </si>
  <si>
    <t>строка 150 (графы 3, 4, 5, 6, 7, 8, 9, 10)</t>
  </si>
  <si>
    <t>сумма строк 151, 152, 153, +/-154, +/-155, +/-156, +/-157, +/-158, +/-159
(графы 3, 4, 5, 6, 7, 8, 9, 10)</t>
  </si>
  <si>
    <t>строка 160 (графы 3, 4, 5, 6, 7, 8, 9, 10)</t>
  </si>
  <si>
    <t>сумма строк 161, 162, 163, 164, +/-165, 166, +/-167, +/-168, +/-169
(графы 3, 4, 5, 6, 7, 8, 9, 10)</t>
  </si>
  <si>
    <t>строка 200 (графы 3, 4, 5, 6, 7, 8, 9, 10)</t>
  </si>
  <si>
    <t>+/-строка 140 +/-  строка 150 +/-строка 160 +/- строка 170 +/- строка 180 +/- строка 190 (графы 3, 4, 5, 6, 7, 8, 9, 10)</t>
  </si>
  <si>
    <t>Отчет о движении денежных средств</t>
  </si>
  <si>
    <t>строка 020 (гр. 3 и 4)</t>
  </si>
  <si>
    <t>сумма строк 021, 022, 023, 024 (гр. 3 и 4)</t>
  </si>
  <si>
    <t>сумма строк 031, 032, 033, 034 (гр. 3 и 4)</t>
  </si>
  <si>
    <t>строка 040 (гр. 3 и 4)</t>
  </si>
  <si>
    <t>строка 020 - строка 030 (гр. 3 и 4)</t>
  </si>
  <si>
    <t>строка 050 (гр. 3 и 4)</t>
  </si>
  <si>
    <t>сумма строк 051, 052, 053, 054, 055 (гр. 3 и 4)</t>
  </si>
  <si>
    <t>сумма строк 061, 062, 063, 064 (гр. 3 и 4)</t>
  </si>
  <si>
    <t>строка 070 (гр. 3 и 4)</t>
  </si>
  <si>
    <t>строка 050 - строка 060 (гр. 3 и 4)</t>
  </si>
  <si>
    <t>строка 080 (гр. 3 и 4)</t>
  </si>
  <si>
    <t>сумма строк 081, 082, 083, 084 (гр. 3 и 4)</t>
  </si>
  <si>
    <t>сумма строк 091, 092, 093, 094, 095 (гр. 3 и 4)</t>
  </si>
  <si>
    <t>строка 080 - строка 090 (гр. 3 и 4)</t>
  </si>
  <si>
    <t>+/- строка 040 +/- строка 070 +/- строка 100 (гр. 3 и 4)</t>
  </si>
  <si>
    <t>строка 120 +/- строка 110 (гр. 3 и 4)</t>
  </si>
  <si>
    <t>строка 130 гр. 4</t>
  </si>
  <si>
    <t>Отчет об использовании целевого финансирования</t>
  </si>
  <si>
    <t>строка 100 гр. 3</t>
  </si>
  <si>
    <t>стр. 400 гр 4</t>
  </si>
  <si>
    <t>строка 200 (гр. 3 и 4)</t>
  </si>
  <si>
    <t>сумма строк 210, 220, 230, 240, 250 (гр. 3 и 4)</t>
  </si>
  <si>
    <t>сумма строк 310, 320, 330 (гр. 3 и 4)</t>
  </si>
  <si>
    <t>строка 310 (гр. 3 и 4)</t>
  </si>
  <si>
    <t>сумма строк 311, 312, 313 (гр. 3 и 4)</t>
  </si>
  <si>
    <t>строка 320 (гр. 3 и 4)</t>
  </si>
  <si>
    <t>сумма строк 321, 322, 323, 324, 325, 326 (гр. 3 и 4)</t>
  </si>
  <si>
    <t>строка 400 (гр. 3 и 4)</t>
  </si>
  <si>
    <t>строка 100 + строка 200 - строка 300 (гр. 3 и 4)</t>
  </si>
  <si>
    <t>* Только при составлении годовой бухгалтерской отчетности</t>
  </si>
  <si>
    <t>строка 410 - строка 420 - строка 430 +  строка 440 + строка 450 +/- строка 460 +/- строка 470* + строка 480 (гр. 3 и 4)</t>
  </si>
  <si>
    <t>строка 100 гр. 3,4,5,6,7,8,9,10 *</t>
  </si>
  <si>
    <t xml:space="preserve">строка 120 гр. 3* </t>
  </si>
  <si>
    <t>УВЯЗКИ ПОКАЗАТЕЛЕЙ МЕЖДУ ФОРМАМИ БУХГАЛТЕРСКОЙ ОТЧЕТНОСТИ</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</si>
  <si>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</si>
  <si>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</si>
  <si>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</si>
  <si>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</si>
  <si>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</si>
  <si>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</si>
  <si>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</si>
  <si>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</si>
  <si>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</si>
  <si>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</si>
  <si>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</si>
  <si>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</si>
  <si>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</si>
  <si>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</si>
  <si>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</si>
  <si>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</si>
  <si>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</si>
  <si>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</si>
  <si>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стр. 470 гр. 3 (в промежуточной</t>
  </si>
  <si>
    <t>стр. 200 гр. 9 (в промежуточной</t>
  </si>
  <si>
    <t>отчетности)</t>
  </si>
  <si>
    <t>стр. 470 гр. 4 (отсутствует</t>
  </si>
  <si>
    <t>показатель)</t>
  </si>
  <si>
    <t>стр. 110 гр. 9 (отсутствует показатель)</t>
  </si>
  <si>
    <t>стр. 270 гр. 3</t>
  </si>
  <si>
    <t>стр. 130 гр. 3</t>
  </si>
  <si>
    <t>стр. 270 гр. 4</t>
  </si>
  <si>
    <t>стр. 210 гр. 3 (в промежуточной</t>
  </si>
  <si>
    <t>стр. 480 гр. 3</t>
  </si>
  <si>
    <t>стр. 400 гр. 3</t>
  </si>
  <si>
    <t>стр. 480 гр. 4</t>
  </si>
  <si>
    <t>стр. 100 гр. 3</t>
  </si>
  <si>
    <t>стр. 220 гр. 3</t>
  </si>
  <si>
    <t>стр. 152 гр. 7 - стр. 162 гр. 7</t>
  </si>
  <si>
    <t>стр. 220 гр. 4</t>
  </si>
  <si>
    <t>стр. 052 гр. 7 - стр. 062 гр. 7</t>
  </si>
  <si>
    <r>
      <t xml:space="preserve">стр. 110 гр. 3  ( стр. 100 гр. 3 </t>
    </r>
    <r>
      <rPr>
        <vertAlign val="superscript"/>
        <sz val="8"/>
        <rFont val="Tahoma"/>
        <family val="2"/>
      </rPr>
      <t>*</t>
    </r>
    <r>
      <rPr>
        <sz val="8"/>
        <rFont val="Tahoma"/>
        <family val="2"/>
      </rPr>
      <t>)</t>
    </r>
  </si>
  <si>
    <r>
      <t xml:space="preserve">стр. 110 гр. 4  ( стр. 100 гр. 4 </t>
    </r>
    <r>
      <rPr>
        <vertAlign val="superscript"/>
        <sz val="8"/>
        <rFont val="Tahoma"/>
        <family val="2"/>
      </rPr>
      <t>*</t>
    </r>
    <r>
      <rPr>
        <sz val="8"/>
        <rFont val="Tahoma"/>
        <family val="2"/>
      </rPr>
      <t>)</t>
    </r>
  </si>
  <si>
    <r>
      <t xml:space="preserve">стр. 110 гр. 5  ( стр. 100 гр. 5 </t>
    </r>
    <r>
      <rPr>
        <vertAlign val="superscript"/>
        <sz val="8"/>
        <rFont val="Tahoma"/>
        <family val="2"/>
      </rPr>
      <t>*</t>
    </r>
    <r>
      <rPr>
        <sz val="8"/>
        <rFont val="Tahoma"/>
        <family val="2"/>
      </rPr>
      <t>)</t>
    </r>
  </si>
  <si>
    <r>
      <t xml:space="preserve">стр. 110 гр. 6  ( стр. 100 гр. 6 </t>
    </r>
    <r>
      <rPr>
        <vertAlign val="superscript"/>
        <sz val="8"/>
        <rFont val="Tahoma"/>
        <family val="2"/>
      </rPr>
      <t>*</t>
    </r>
    <r>
      <rPr>
        <sz val="8"/>
        <rFont val="Tahoma"/>
        <family val="2"/>
      </rPr>
      <t>)</t>
    </r>
  </si>
  <si>
    <r>
      <t xml:space="preserve">стр. 110 гр. 7  ( стр. 100 гр. 7 </t>
    </r>
    <r>
      <rPr>
        <vertAlign val="superscript"/>
        <sz val="8"/>
        <rFont val="Tahoma"/>
        <family val="2"/>
      </rPr>
      <t>*</t>
    </r>
    <r>
      <rPr>
        <sz val="8"/>
        <rFont val="Tahoma"/>
        <family val="2"/>
      </rPr>
      <t>)</t>
    </r>
  </si>
  <si>
    <r>
      <t xml:space="preserve">стр. 110 гр. 8  ( стр. 100 гр. 8 </t>
    </r>
    <r>
      <rPr>
        <vertAlign val="superscript"/>
        <sz val="8"/>
        <rFont val="Tahoma"/>
        <family val="2"/>
      </rPr>
      <t>*</t>
    </r>
    <r>
      <rPr>
        <sz val="8"/>
        <rFont val="Tahoma"/>
        <family val="2"/>
      </rPr>
      <t>)</t>
    </r>
  </si>
  <si>
    <r>
      <t xml:space="preserve">стр. 100 гр. 9 </t>
    </r>
    <r>
      <rPr>
        <vertAlign val="superscript"/>
        <sz val="8"/>
        <rFont val="Tahoma"/>
        <family val="2"/>
      </rPr>
      <t>*</t>
    </r>
    <r>
      <rPr>
        <sz val="8"/>
        <rFont val="Tahoma"/>
        <family val="2"/>
      </rPr>
      <t xml:space="preserve"> (отсутствует показатель)</t>
    </r>
  </si>
  <si>
    <r>
      <t xml:space="preserve">стр. 120 гр. 3 (стр. 130 гр. 4 </t>
    </r>
    <r>
      <rPr>
        <vertAlign val="superscript"/>
        <sz val="8"/>
        <rFont val="Tahoma"/>
        <family val="2"/>
      </rPr>
      <t>*</t>
    </r>
    <r>
      <rPr>
        <sz val="8"/>
        <rFont val="Tahoma"/>
        <family val="2"/>
      </rPr>
      <t xml:space="preserve"> )</t>
    </r>
  </si>
  <si>
    <t xml:space="preserve">Торговля автомобильными деталями, узлами и принадлежностями
</t>
  </si>
  <si>
    <t>504</t>
  </si>
  <si>
    <t>Торговля мотоциклами, их деталями, узлами и принадлежностями; техническое обслуживание и ремонт мотоциклов</t>
  </si>
  <si>
    <t>505</t>
  </si>
  <si>
    <t>Розничная торговля моторным топливом</t>
  </si>
  <si>
    <t>511</t>
  </si>
  <si>
    <t>Оптовая торговля через агентов (за вознаграждение или на договорной основе)</t>
  </si>
  <si>
    <t>512</t>
  </si>
  <si>
    <t>Оптовая торговля сельскохозяйственным сырьем и живыми животными</t>
  </si>
  <si>
    <t>513</t>
  </si>
  <si>
    <t>Оптовая торговля пищевыми продуктами, включая напитки, и табачными изделиями</t>
  </si>
  <si>
    <t>514</t>
  </si>
  <si>
    <t>515</t>
  </si>
  <si>
    <t xml:space="preserve">Оптовая торговля несельскохозяйственными промежуточными продуктами </t>
  </si>
  <si>
    <t>518</t>
  </si>
  <si>
    <t>Оптовая торговля машинами и оборудованием</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</si>
</sst>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_(* #,##0_);_(* \-#,##0_);_(* &quot;-&quot;??_);_(@_)"/>
    <numFmt numFmtId="174" formatCode="0.000"/>
    <numFmt numFmtId="175" formatCode="0.0"/>
    <numFmt numFmtId="176" formatCode="00"/>
    <numFmt numFmtId="177" formatCode="000"/>
    <numFmt numFmtId="178" formatCode="[$-FC19]d\ mmmm\ yyyy\ &quot;г.&quot;"/>
    <numFmt numFmtId="179" formatCode="_(#,##0_);\(#,##0\);_(* &quot;-&quot;??_);_(@_)"/>
    <numFmt numFmtId="180" formatCode="\(#,##0\);\(#,##0\);_(* &quot;-&quot;??_);_(@_)"/>
    <numFmt numFmtId="181" formatCode="_(#,##0_);_(\-#,##0_);_(* &quot;-&quot;??_);_(@_)"/>
    <numFmt numFmtId="182" formatCode="_(#,##0.00%_);_(\-#,##0.00%_);_(* &quot;-&quot;??_);_(@_)"/>
    <numFmt numFmtId="183" formatCode="_(#,##0%_);_(\-#,##0%_);_(* &quot;-&quot;??_);_(@_)"/>
    <numFmt numFmtId="184" formatCode="[$-FC19]d\ mmmm\ yyyy\ &quot;года&quot;"/>
    <numFmt numFmtId="185" formatCode="mmmm"/>
    <numFmt numFmtId="186" formatCode="[$-FC19]\ yyyy\ &quot;года&quot;"/>
    <numFmt numFmtId="187" formatCode="[$-FC19]d\ mmmm"/>
    <numFmt numFmtId="188" formatCode="[$-F800]dddd\,\ mmmm\ dd\,\ yyyy"/>
    <numFmt numFmtId="189" formatCode="[$-FC19]\d\ \m\m\m\m\ \y\y\y\y\ &quot;г.&quot;"/>
    <numFmt numFmtId="190" formatCode="#,##0\);\(#,##0\);_(* &quot;-&quot;??_);_(@_)"/>
    <numFmt numFmtId="191" formatCode="&quot;= &quot;0.0%&quot; ..&quot;"/>
    <numFmt numFmtId="192" formatCode="&quot;... &quot;0.0%"/>
    <numFmt numFmtId="193" formatCode="#,##0.0"/>
  </numFmts>
  <fonts count="75">
    <font>
      <sz val="10"/>
      <name val="Arial Cyr"/>
      <family val="0"/>
    </font>
    <font>
      <sz val="10"/>
      <name val="Tahoma"/>
      <family val="2"/>
    </font>
    <font>
      <b/>
      <sz val="10"/>
      <name val="Tahoma"/>
      <family val="2"/>
    </font>
    <font>
      <b/>
      <sz val="12"/>
      <name val="Tahoma"/>
      <family val="2"/>
    </font>
    <font>
      <b/>
      <sz val="8"/>
      <name val="Tahoma"/>
      <family val="2"/>
    </font>
    <font>
      <b/>
      <sz val="9"/>
      <name val="Tahoma"/>
      <family val="2"/>
    </font>
    <font>
      <sz val="8"/>
      <name val="Tahoma"/>
      <family val="2"/>
    </font>
    <font>
      <sz val="9"/>
      <name val="Tahoma"/>
      <family val="2"/>
    </font>
    <font>
      <sz val="7"/>
      <name val="Tahoma"/>
      <family val="2"/>
    </font>
    <font>
      <sz val="8"/>
      <name val="Arial Cyr"/>
      <family val="0"/>
    </font>
    <font>
      <u val="single"/>
      <sz val="10"/>
      <color indexed="12"/>
      <name val="Arial Cyr"/>
      <family val="0"/>
    </font>
    <font>
      <u val="single"/>
      <sz val="10"/>
      <color indexed="36"/>
      <name val="Arial Cyr"/>
      <family val="0"/>
    </font>
    <font>
      <b/>
      <sz val="7"/>
      <name val="Tahoma"/>
      <family val="2"/>
    </font>
    <font>
      <sz val="7.5"/>
      <name val="Tahoma"/>
      <family val="2"/>
    </font>
    <font>
      <b/>
      <sz val="7.5"/>
      <name val="Tahoma"/>
      <family val="2"/>
    </font>
    <font>
      <b/>
      <sz val="10"/>
      <color indexed="12"/>
      <name val="Tahoma"/>
      <family val="2"/>
    </font>
    <font>
      <b/>
      <sz val="8"/>
      <color indexed="12"/>
      <name val="Tahoma"/>
      <family val="2"/>
    </font>
    <font>
      <b/>
      <sz val="11"/>
      <name val="Tahoma"/>
      <family val="2"/>
    </font>
    <font>
      <vertAlign val="subscript"/>
      <sz val="8"/>
      <name val="Tahoma"/>
      <family val="2"/>
    </font>
    <font>
      <b/>
      <vertAlign val="subscript"/>
      <sz val="8"/>
      <name val="Tahoma"/>
      <family val="2"/>
    </font>
    <font>
      <sz val="6"/>
      <name val="Tahoma"/>
      <family val="2"/>
    </font>
    <font>
      <sz val="8"/>
      <color indexed="43"/>
      <name val="Tahoma"/>
      <family val="2"/>
    </font>
    <font>
      <b/>
      <sz val="8"/>
      <color indexed="43"/>
      <name val="Tahoma"/>
      <family val="2"/>
    </font>
    <font>
      <sz val="10"/>
      <color indexed="43"/>
      <name val="Tahoma"/>
      <family val="2"/>
    </font>
    <font>
      <sz val="2"/>
      <color indexed="43"/>
      <name val="Tahoma"/>
      <family val="2"/>
    </font>
    <font>
      <sz val="10"/>
      <name val="TimesET"/>
      <family val="0"/>
    </font>
    <font>
      <sz val="8"/>
      <color indexed="12"/>
      <name val="Tahoma"/>
      <family val="2"/>
    </font>
    <font>
      <i/>
      <sz val="8"/>
      <name val="Tahoma"/>
      <family val="2"/>
    </font>
    <font>
      <vertAlign val="superscript"/>
      <sz val="8"/>
      <name val="Tahoma"/>
      <family val="2"/>
    </font>
    <font>
      <b/>
      <sz val="12"/>
      <color indexed="43"/>
      <name val="Tahoma"/>
      <family val="2"/>
    </font>
    <font>
      <sz val="7.5"/>
      <color indexed="43"/>
      <name val="Tahoma"/>
      <family val="2"/>
    </font>
    <font>
      <b/>
      <sz val="10"/>
      <color indexed="43"/>
      <name val="Tahoma"/>
      <family val="2"/>
    </font>
    <font>
      <b/>
      <sz val="8"/>
      <color indexed="48"/>
      <name val="Tahoma"/>
      <family val="2"/>
    </font>
    <font>
      <sz val="10"/>
      <color indexed="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0"/>
      <color indexed="8"/>
      <name val="Tahoma"/>
      <family val="0"/>
    </font>
    <font>
      <b/>
      <sz val="9.2"/>
      <color indexed="8"/>
      <name val="Tahoma"/>
      <family val="0"/>
    </font>
    <font>
      <b/>
      <sz val="7.35"/>
      <color indexed="12"/>
      <name val="Tahoma"/>
      <family val="0"/>
    </font>
    <font>
      <b/>
      <sz val="8"/>
      <color indexed="8"/>
      <name val="Tahoma"/>
      <family val="0"/>
    </font>
    <font>
      <b/>
      <sz val="7.35"/>
      <color indexed="8"/>
      <name val="Tahoma"/>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25" fillId="0" borderId="0">
      <alignment/>
      <protection/>
    </xf>
    <xf numFmtId="0" fontId="11" fillId="0" borderId="0" applyNumberFormat="0" applyFill="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31" borderId="0" applyNumberFormat="0" applyBorder="0" applyAlignment="0" applyProtection="0"/>
  </cellStyleXfs>
  <cellXfs count="1191">
    <xf numFmtId="0" fontId="0" fillId="0" borderId="0" xfId="0" applyAlignment="1">
      <alignment/>
    </xf>
    <xf numFmtId="0" fontId="1" fillId="32" borderId="0" xfId="0" applyFont="1" applyFill="1" applyAlignment="1" applyProtection="1">
      <alignment vertical="center"/>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center" vertical="center"/>
      <protection hidden="1"/>
    </xf>
    <xf numFmtId="0" fontId="1" fillId="32" borderId="0" xfId="0" applyFont="1" applyFill="1" applyAlignment="1" applyProtection="1">
      <alignment horizontal="left" vertical="center"/>
      <protection hidden="1"/>
    </xf>
    <xf numFmtId="0" fontId="1" fillId="33" borderId="13" xfId="0" applyFont="1" applyFill="1" applyBorder="1" applyAlignment="1" applyProtection="1">
      <alignment horizontal="left" vertical="center"/>
      <protection hidden="1"/>
    </xf>
    <xf numFmtId="0" fontId="1" fillId="33" borderId="14" xfId="0" applyFont="1" applyFill="1" applyBorder="1" applyAlignment="1" applyProtection="1">
      <alignment horizontal="left" vertical="center"/>
      <protection hidden="1"/>
    </xf>
    <xf numFmtId="3" fontId="2" fillId="33" borderId="0" xfId="0" applyNumberFormat="1" applyFont="1" applyFill="1" applyBorder="1" applyAlignment="1" applyProtection="1">
      <alignment vertical="center" wrapText="1"/>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3" borderId="0" xfId="0" applyFont="1" applyFill="1" applyAlignment="1" applyProtection="1">
      <alignment vertical="center"/>
      <protection hidden="1"/>
    </xf>
    <xf numFmtId="49" fontId="1" fillId="33" borderId="11" xfId="0" applyNumberFormat="1" applyFont="1" applyFill="1" applyBorder="1" applyAlignment="1" applyProtection="1">
      <alignment horizontal="center" vertical="center"/>
      <protection hidden="1"/>
    </xf>
    <xf numFmtId="49" fontId="1" fillId="33" borderId="0" xfId="0" applyNumberFormat="1" applyFont="1" applyFill="1" applyBorder="1" applyAlignment="1" applyProtection="1">
      <alignment horizontal="center" vertical="center"/>
      <protection hidden="1"/>
    </xf>
    <xf numFmtId="0" fontId="6" fillId="32" borderId="0" xfId="0" applyFont="1" applyFill="1" applyAlignment="1" applyProtection="1">
      <alignment vertical="center"/>
      <protection hidden="1"/>
    </xf>
    <xf numFmtId="0" fontId="6" fillId="33" borderId="13" xfId="0" applyFont="1" applyFill="1" applyBorder="1" applyAlignment="1" applyProtection="1">
      <alignment vertical="center"/>
      <protection hidden="1"/>
    </xf>
    <xf numFmtId="0" fontId="6" fillId="33" borderId="14" xfId="0" applyFont="1" applyFill="1" applyBorder="1" applyAlignment="1" applyProtection="1">
      <alignment vertical="center"/>
      <protection hidden="1"/>
    </xf>
    <xf numFmtId="0" fontId="7" fillId="32" borderId="0" xfId="0" applyFont="1" applyFill="1" applyAlignment="1" applyProtection="1">
      <alignment vertical="center"/>
      <protection hidden="1"/>
    </xf>
    <xf numFmtId="0" fontId="7" fillId="33" borderId="13" xfId="0" applyFont="1" applyFill="1" applyBorder="1" applyAlignment="1" applyProtection="1">
      <alignment vertical="center"/>
      <protection hidden="1"/>
    </xf>
    <xf numFmtId="0" fontId="7" fillId="33" borderId="14" xfId="0" applyFont="1" applyFill="1" applyBorder="1" applyAlignment="1" applyProtection="1">
      <alignment vertical="center"/>
      <protection hidden="1"/>
    </xf>
    <xf numFmtId="49" fontId="1" fillId="33" borderId="0" xfId="0" applyNumberFormat="1" applyFont="1" applyFill="1" applyBorder="1" applyAlignment="1" applyProtection="1">
      <alignment vertical="center"/>
      <protection locked="0"/>
    </xf>
    <xf numFmtId="49" fontId="1" fillId="33" borderId="0" xfId="0" applyNumberFormat="1" applyFont="1" applyFill="1" applyBorder="1" applyAlignment="1" applyProtection="1">
      <alignment horizontal="center" vertical="center"/>
      <protection locked="0"/>
    </xf>
    <xf numFmtId="49" fontId="1" fillId="33" borderId="16" xfId="0" applyNumberFormat="1" applyFont="1" applyFill="1" applyBorder="1" applyAlignment="1" applyProtection="1">
      <alignment horizontal="center" vertical="center"/>
      <protection hidden="1"/>
    </xf>
    <xf numFmtId="49" fontId="1" fillId="32" borderId="0" xfId="0" applyNumberFormat="1" applyFont="1" applyFill="1" applyAlignment="1" applyProtection="1">
      <alignment horizontal="center" vertical="center"/>
      <protection hidden="1"/>
    </xf>
    <xf numFmtId="49" fontId="2" fillId="33" borderId="0" xfId="0" applyNumberFormat="1" applyFont="1" applyFill="1" applyBorder="1" applyAlignment="1" applyProtection="1">
      <alignment vertical="center" wrapText="1"/>
      <protection locked="0"/>
    </xf>
    <xf numFmtId="49" fontId="1" fillId="32" borderId="0" xfId="0" applyNumberFormat="1" applyFont="1" applyFill="1" applyAlignment="1" applyProtection="1">
      <alignment vertical="center"/>
      <protection hidden="1"/>
    </xf>
    <xf numFmtId="0" fontId="2" fillId="32" borderId="0" xfId="0" applyFont="1" applyFill="1" applyAlignment="1" applyProtection="1">
      <alignment vertical="center"/>
      <protection hidden="1"/>
    </xf>
    <xf numFmtId="0" fontId="6" fillId="33" borderId="0" xfId="0" applyFont="1" applyFill="1" applyBorder="1" applyAlignment="1" applyProtection="1">
      <alignment vertical="center"/>
      <protection hidden="1"/>
    </xf>
    <xf numFmtId="0" fontId="6"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vertical="center"/>
      <protection locked="0"/>
    </xf>
    <xf numFmtId="49" fontId="2" fillId="33" borderId="0" xfId="0" applyNumberFormat="1" applyFont="1" applyFill="1" applyBorder="1" applyAlignment="1" applyProtection="1">
      <alignment horizontal="center" vertical="center"/>
      <protection locked="0"/>
    </xf>
    <xf numFmtId="3" fontId="2" fillId="33" borderId="0" xfId="0" applyNumberFormat="1" applyFont="1" applyFill="1" applyBorder="1" applyAlignment="1" applyProtection="1">
      <alignment vertical="center" wrapText="1"/>
      <protection locked="0"/>
    </xf>
    <xf numFmtId="0" fontId="1" fillId="33" borderId="0" xfId="0" applyNumberFormat="1" applyFont="1" applyFill="1" applyBorder="1" applyAlignment="1" applyProtection="1">
      <alignment vertical="center"/>
      <protection locked="0"/>
    </xf>
    <xf numFmtId="0" fontId="1" fillId="32" borderId="0" xfId="0" applyFont="1" applyFill="1" applyAlignment="1" applyProtection="1">
      <alignment vertical="center"/>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2" borderId="0" xfId="0" applyFont="1" applyFill="1" applyAlignment="1" applyProtection="1">
      <alignment horizontal="left" vertical="center"/>
      <protection hidden="1"/>
    </xf>
    <xf numFmtId="0" fontId="1" fillId="33" borderId="13" xfId="0" applyFont="1" applyFill="1" applyBorder="1" applyAlignment="1" applyProtection="1">
      <alignment horizontal="left" vertical="center"/>
      <protection hidden="1"/>
    </xf>
    <xf numFmtId="3" fontId="2" fillId="33" borderId="0" xfId="0" applyNumberFormat="1"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protection hidden="1"/>
    </xf>
    <xf numFmtId="3" fontId="2" fillId="33" borderId="0" xfId="0" applyNumberFormat="1" applyFont="1" applyFill="1" applyBorder="1" applyAlignment="1" applyProtection="1">
      <alignment vertical="center" wrapText="1"/>
      <protection/>
    </xf>
    <xf numFmtId="3" fontId="2" fillId="33" borderId="0" xfId="0" applyNumberFormat="1" applyFont="1" applyFill="1" applyBorder="1" applyAlignment="1" applyProtection="1">
      <alignment horizontal="center" vertical="center" wrapText="1"/>
      <protection/>
    </xf>
    <xf numFmtId="3" fontId="2" fillId="33" borderId="0" xfId="0" applyNumberFormat="1" applyFont="1" applyFill="1" applyBorder="1" applyAlignment="1" applyProtection="1">
      <alignment horizontal="center" vertical="center" wrapText="1"/>
      <protection hidden="1"/>
    </xf>
    <xf numFmtId="3" fontId="2" fillId="33" borderId="0" xfId="0" applyNumberFormat="1" applyFont="1" applyFill="1" applyBorder="1" applyAlignment="1" applyProtection="1">
      <alignment vertical="center" wrapText="1"/>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49" fontId="2" fillId="33" borderId="0" xfId="0" applyNumberFormat="1" applyFont="1" applyFill="1" applyBorder="1" applyAlignment="1" applyProtection="1">
      <alignment vertical="center" wrapText="1"/>
      <protection/>
    </xf>
    <xf numFmtId="0" fontId="6" fillId="33" borderId="13" xfId="0" applyFont="1" applyFill="1" applyBorder="1" applyAlignment="1" applyProtection="1">
      <alignment vertical="center"/>
      <protection hidden="1"/>
    </xf>
    <xf numFmtId="0" fontId="1" fillId="32" borderId="0" xfId="0" applyFont="1" applyFill="1" applyAlignment="1" applyProtection="1">
      <alignment vertical="center"/>
      <protection/>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3"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3" fillId="33" borderId="0" xfId="0" applyFont="1" applyFill="1" applyBorder="1" applyAlignment="1" applyProtection="1">
      <alignment vertical="center"/>
      <protection/>
    </xf>
    <xf numFmtId="0" fontId="1" fillId="33" borderId="0" xfId="0" applyFont="1" applyFill="1" applyBorder="1" applyAlignment="1" applyProtection="1">
      <alignment horizontal="center" vertical="center"/>
      <protection/>
    </xf>
    <xf numFmtId="0" fontId="1" fillId="33" borderId="13" xfId="0" applyFont="1" applyFill="1" applyBorder="1" applyAlignment="1" applyProtection="1">
      <alignment horizontal="left" vertical="center"/>
      <protection/>
    </xf>
    <xf numFmtId="0" fontId="1" fillId="33" borderId="0" xfId="0" applyFont="1" applyFill="1" applyBorder="1" applyAlignment="1" applyProtection="1">
      <alignment horizontal="left" vertical="center"/>
      <protection/>
    </xf>
    <xf numFmtId="0" fontId="1" fillId="33" borderId="14" xfId="0" applyFont="1" applyFill="1" applyBorder="1" applyAlignment="1" applyProtection="1">
      <alignment horizontal="left" vertical="center"/>
      <protection/>
    </xf>
    <xf numFmtId="0" fontId="1" fillId="32" borderId="0" xfId="0" applyFont="1" applyFill="1" applyAlignment="1" applyProtection="1">
      <alignment horizontal="left" vertical="center"/>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5" borderId="0" xfId="0" applyFont="1" applyFill="1" applyAlignment="1" applyProtection="1">
      <alignment/>
      <protection/>
    </xf>
    <xf numFmtId="0" fontId="1" fillId="33" borderId="15" xfId="0" applyFont="1" applyFill="1" applyBorder="1" applyAlignment="1" applyProtection="1">
      <alignment vertical="center"/>
      <protection/>
    </xf>
    <xf numFmtId="0" fontId="1" fillId="33" borderId="17" xfId="0" applyFont="1" applyFill="1" applyBorder="1" applyAlignment="1" applyProtection="1">
      <alignment vertical="center"/>
      <protection/>
    </xf>
    <xf numFmtId="0" fontId="1" fillId="33" borderId="0" xfId="0" applyFont="1" applyFill="1" applyBorder="1" applyAlignment="1" applyProtection="1">
      <alignment vertical="center" wrapText="1"/>
      <protection/>
    </xf>
    <xf numFmtId="0" fontId="2" fillId="33" borderId="0" xfId="0" applyFont="1" applyFill="1" applyAlignment="1" applyProtection="1">
      <alignment vertical="center"/>
      <protection hidden="1"/>
    </xf>
    <xf numFmtId="0" fontId="2" fillId="33" borderId="0" xfId="0" applyFont="1" applyFill="1" applyBorder="1" applyAlignment="1" applyProtection="1">
      <alignment vertical="center"/>
      <protection/>
    </xf>
    <xf numFmtId="0" fontId="2" fillId="34" borderId="0" xfId="0" applyFont="1" applyFill="1" applyBorder="1" applyAlignment="1" applyProtection="1">
      <alignment vertical="center"/>
      <protection hidden="1"/>
    </xf>
    <xf numFmtId="49" fontId="1" fillId="34" borderId="0" xfId="0" applyNumberFormat="1" applyFont="1" applyFill="1" applyBorder="1" applyAlignment="1" applyProtection="1">
      <alignment vertical="center"/>
      <protection hidden="1"/>
    </xf>
    <xf numFmtId="49" fontId="1" fillId="34" borderId="0" xfId="0" applyNumberFormat="1" applyFont="1" applyFill="1" applyBorder="1" applyAlignment="1" applyProtection="1" quotePrefix="1">
      <alignment vertical="center"/>
      <protection hidden="1"/>
    </xf>
    <xf numFmtId="0" fontId="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49" fontId="1" fillId="33" borderId="0" xfId="0" applyNumberFormat="1" applyFont="1" applyFill="1" applyBorder="1" applyAlignment="1" applyProtection="1">
      <alignment horizontal="center" vertical="center" wrapText="1"/>
      <protection/>
    </xf>
    <xf numFmtId="0" fontId="7" fillId="34" borderId="0" xfId="0" applyFont="1" applyFill="1" applyBorder="1" applyAlignment="1" applyProtection="1">
      <alignment horizontal="left" vertical="center" wrapText="1"/>
      <protection hidden="1"/>
    </xf>
    <xf numFmtId="0" fontId="1" fillId="34" borderId="0" xfId="0" applyFont="1" applyFill="1" applyBorder="1" applyAlignment="1" applyProtection="1">
      <alignment horizontal="center" vertical="center" wrapText="1"/>
      <protection locked="0"/>
    </xf>
    <xf numFmtId="49" fontId="6" fillId="33" borderId="0" xfId="0" applyNumberFormat="1"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6" fillId="34" borderId="0"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 fontId="4" fillId="33" borderId="0" xfId="0" applyNumberFormat="1" applyFont="1" applyFill="1" applyBorder="1" applyAlignment="1" applyProtection="1">
      <alignment vertical="center" wrapText="1"/>
      <protection/>
    </xf>
    <xf numFmtId="3" fontId="4" fillId="33" borderId="0" xfId="0" applyNumberFormat="1" applyFont="1"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6" fillId="34"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center" vertical="center"/>
      <protection locked="0"/>
    </xf>
    <xf numFmtId="49" fontId="6" fillId="33" borderId="0"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xf>
    <xf numFmtId="0" fontId="6" fillId="33" borderId="0" xfId="0" applyFont="1" applyFill="1" applyBorder="1" applyAlignment="1" applyProtection="1">
      <alignment vertical="center"/>
      <protection hidden="1"/>
    </xf>
    <xf numFmtId="0" fontId="6" fillId="33" borderId="0" xfId="0" applyNumberFormat="1" applyFont="1" applyFill="1" applyBorder="1" applyAlignment="1" applyProtection="1">
      <alignment vertical="center"/>
      <protection locked="0"/>
    </xf>
    <xf numFmtId="49" fontId="6" fillId="33" borderId="0" xfId="0" applyNumberFormat="1" applyFont="1" applyFill="1" applyBorder="1" applyAlignment="1" applyProtection="1">
      <alignment horizontal="center" vertical="center"/>
      <protection locked="0"/>
    </xf>
    <xf numFmtId="49" fontId="6" fillId="33" borderId="0" xfId="0" applyNumberFormat="1" applyFont="1" applyFill="1" applyBorder="1" applyAlignment="1" applyProtection="1">
      <alignment vertical="center"/>
      <protection locked="0"/>
    </xf>
    <xf numFmtId="3" fontId="4" fillId="33" borderId="0"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locked="0"/>
    </xf>
    <xf numFmtId="3" fontId="4" fillId="33" borderId="0" xfId="0" applyNumberFormat="1" applyFont="1" applyFill="1" applyBorder="1" applyAlignment="1" applyProtection="1">
      <alignment vertical="center" wrapText="1"/>
      <protection locked="0"/>
    </xf>
    <xf numFmtId="49" fontId="4"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xf>
    <xf numFmtId="0" fontId="1" fillId="34" borderId="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vertical="center"/>
      <protection/>
    </xf>
    <xf numFmtId="0" fontId="6" fillId="34" borderId="0" xfId="0" applyFont="1" applyFill="1" applyBorder="1" applyAlignment="1" applyProtection="1">
      <alignment vertical="center"/>
      <protection hidden="1"/>
    </xf>
    <xf numFmtId="0" fontId="1" fillId="34" borderId="14" xfId="0" applyFont="1" applyFill="1" applyBorder="1" applyAlignment="1" applyProtection="1">
      <alignment vertical="center"/>
      <protection hidden="1"/>
    </xf>
    <xf numFmtId="0" fontId="6" fillId="34" borderId="0" xfId="0" applyFont="1" applyFill="1" applyBorder="1" applyAlignment="1" applyProtection="1">
      <alignment vertical="center"/>
      <protection hidden="1"/>
    </xf>
    <xf numFmtId="49" fontId="4" fillId="33" borderId="0" xfId="0" applyNumberFormat="1" applyFont="1" applyFill="1" applyBorder="1" applyAlignment="1" applyProtection="1">
      <alignment vertical="center" wrapText="1"/>
      <protection locked="0"/>
    </xf>
    <xf numFmtId="49" fontId="6" fillId="33" borderId="0" xfId="0" applyNumberFormat="1" applyFont="1" applyFill="1" applyBorder="1" applyAlignment="1" applyProtection="1">
      <alignment horizontal="center" vertical="center"/>
      <protection hidden="1"/>
    </xf>
    <xf numFmtId="0" fontId="6" fillId="33" borderId="0" xfId="0" applyFont="1" applyFill="1" applyBorder="1" applyAlignment="1" applyProtection="1">
      <alignment vertical="center" wrapText="1"/>
      <protection locked="0"/>
    </xf>
    <xf numFmtId="3" fontId="4" fillId="33" borderId="0" xfId="0" applyNumberFormat="1" applyFont="1" applyFill="1" applyBorder="1" applyAlignment="1" applyProtection="1">
      <alignment horizontal="center" vertical="center" wrapText="1"/>
      <protection locked="0"/>
    </xf>
    <xf numFmtId="0" fontId="4" fillId="33" borderId="0" xfId="0" applyFont="1" applyFill="1" applyBorder="1" applyAlignment="1" applyProtection="1">
      <alignment vertical="center"/>
      <protection locked="0"/>
    </xf>
    <xf numFmtId="3" fontId="4" fillId="33" borderId="0" xfId="0" applyNumberFormat="1" applyFont="1" applyFill="1" applyBorder="1" applyAlignment="1" applyProtection="1">
      <alignment vertical="center" wrapText="1"/>
      <protection locked="0"/>
    </xf>
    <xf numFmtId="0" fontId="6" fillId="33" borderId="0" xfId="0" applyFont="1" applyFill="1" applyBorder="1" applyAlignment="1" applyProtection="1">
      <alignment horizontal="left" vertical="center" wrapText="1" indent="2"/>
      <protection locked="0"/>
    </xf>
    <xf numFmtId="0" fontId="8"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wrapText="1" indent="2"/>
      <protection hidden="1"/>
    </xf>
    <xf numFmtId="0" fontId="6" fillId="34" borderId="0" xfId="0" applyFont="1" applyFill="1" applyBorder="1" applyAlignment="1" applyProtection="1" quotePrefix="1">
      <alignment horizontal="center" vertical="center"/>
      <protection hidden="1"/>
    </xf>
    <xf numFmtId="0" fontId="6" fillId="33" borderId="0" xfId="0" applyNumberFormat="1" applyFont="1" applyFill="1" applyBorder="1" applyAlignment="1" applyProtection="1">
      <alignment vertical="center" wrapText="1"/>
      <protection locked="0"/>
    </xf>
    <xf numFmtId="49" fontId="4" fillId="33" borderId="0" xfId="0" applyNumberFormat="1"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49" fontId="8" fillId="33"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hidden="1"/>
    </xf>
    <xf numFmtId="49" fontId="4" fillId="33" borderId="0" xfId="0" applyNumberFormat="1" applyFont="1" applyFill="1" applyBorder="1" applyAlignment="1" applyProtection="1">
      <alignment horizontal="center" vertical="center"/>
      <protection hidden="1"/>
    </xf>
    <xf numFmtId="49" fontId="2" fillId="33" borderId="0" xfId="0" applyNumberFormat="1" applyFont="1" applyFill="1" applyBorder="1" applyAlignment="1" applyProtection="1">
      <alignment vertical="center"/>
      <protection locked="0"/>
    </xf>
    <xf numFmtId="0" fontId="1" fillId="34" borderId="10" xfId="0" applyFont="1" applyFill="1" applyBorder="1" applyAlignment="1" applyProtection="1">
      <alignment vertical="center"/>
      <protection hidden="1"/>
    </xf>
    <xf numFmtId="0" fontId="1" fillId="34" borderId="11" xfId="0" applyFont="1" applyFill="1" applyBorder="1" applyAlignment="1" applyProtection="1">
      <alignment vertical="center"/>
      <protection hidden="1"/>
    </xf>
    <xf numFmtId="49" fontId="1" fillId="34" borderId="11" xfId="0" applyNumberFormat="1" applyFont="1" applyFill="1" applyBorder="1" applyAlignment="1" applyProtection="1">
      <alignment vertical="center"/>
      <protection hidden="1"/>
    </xf>
    <xf numFmtId="0" fontId="1"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1" fillId="34" borderId="13"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0" fontId="1" fillId="34" borderId="14" xfId="0" applyFont="1" applyFill="1" applyBorder="1" applyAlignment="1" applyProtection="1">
      <alignment vertical="center"/>
      <protection hidden="1"/>
    </xf>
    <xf numFmtId="0" fontId="1" fillId="34" borderId="0" xfId="0" applyFont="1" applyFill="1" applyBorder="1" applyAlignment="1" applyProtection="1">
      <alignment horizontal="right" vertical="center"/>
      <protection hidden="1"/>
    </xf>
    <xf numFmtId="49" fontId="1" fillId="34" borderId="0" xfId="0" applyNumberFormat="1" applyFont="1" applyFill="1" applyBorder="1" applyAlignment="1" applyProtection="1">
      <alignment horizontal="right" vertical="center"/>
      <protection hidden="1"/>
    </xf>
    <xf numFmtId="0" fontId="1" fillId="34" borderId="13" xfId="0" applyFont="1" applyFill="1" applyBorder="1" applyAlignment="1" applyProtection="1">
      <alignment horizontal="left" vertical="center"/>
      <protection hidden="1"/>
    </xf>
    <xf numFmtId="0" fontId="1" fillId="34" borderId="14" xfId="0" applyFont="1" applyFill="1" applyBorder="1" applyAlignment="1" applyProtection="1">
      <alignment horizontal="left" vertical="center"/>
      <protection hidden="1"/>
    </xf>
    <xf numFmtId="3" fontId="4" fillId="34" borderId="0" xfId="0" applyNumberFormat="1" applyFont="1" applyFill="1" applyBorder="1" applyAlignment="1" applyProtection="1">
      <alignment vertical="center" wrapText="1"/>
      <protection/>
    </xf>
    <xf numFmtId="3" fontId="2" fillId="34" borderId="0" xfId="0" applyNumberFormat="1" applyFont="1" applyFill="1" applyBorder="1" applyAlignment="1" applyProtection="1">
      <alignment wrapText="1"/>
      <protection/>
    </xf>
    <xf numFmtId="3" fontId="7" fillId="34" borderId="0" xfId="0" applyNumberFormat="1" applyFont="1" applyFill="1" applyBorder="1" applyAlignment="1" applyProtection="1">
      <alignment wrapText="1"/>
      <protection locked="0"/>
    </xf>
    <xf numFmtId="0" fontId="2" fillId="34" borderId="0" xfId="0" applyFont="1" applyFill="1" applyBorder="1" applyAlignment="1" applyProtection="1">
      <alignment horizontal="center" vertical="center"/>
      <protection hidden="1"/>
    </xf>
    <xf numFmtId="49" fontId="2" fillId="34" borderId="0" xfId="0" applyNumberFormat="1"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wrapText="1" indent="2"/>
      <protection hidden="1"/>
    </xf>
    <xf numFmtId="49" fontId="1" fillId="34" borderId="0" xfId="0" applyNumberFormat="1" applyFont="1" applyFill="1" applyBorder="1" applyAlignment="1" applyProtection="1" quotePrefix="1">
      <alignment horizontal="center" vertical="center"/>
      <protection hidden="1"/>
    </xf>
    <xf numFmtId="3" fontId="2" fillId="34" borderId="0" xfId="0" applyNumberFormat="1" applyFont="1" applyFill="1" applyBorder="1" applyAlignment="1" applyProtection="1">
      <alignment horizontal="center" vertical="center" wrapText="1"/>
      <protection/>
    </xf>
    <xf numFmtId="3" fontId="2" fillId="34" borderId="0" xfId="0" applyNumberFormat="1" applyFont="1" applyFill="1" applyBorder="1" applyAlignment="1" applyProtection="1">
      <alignment horizontal="center" vertical="center" wrapText="1"/>
      <protection hidden="1"/>
    </xf>
    <xf numFmtId="0" fontId="6" fillId="34" borderId="0" xfId="0" applyNumberFormat="1" applyFont="1" applyFill="1" applyBorder="1" applyAlignment="1" applyProtection="1">
      <alignment vertical="center"/>
      <protection locked="0"/>
    </xf>
    <xf numFmtId="0" fontId="6" fillId="34" borderId="0" xfId="0" applyNumberFormat="1" applyFont="1" applyFill="1" applyBorder="1" applyAlignment="1" applyProtection="1">
      <alignment vertical="center" wrapText="1"/>
      <protection locked="0"/>
    </xf>
    <xf numFmtId="0" fontId="1" fillId="34" borderId="0" xfId="0" applyFont="1" applyFill="1" applyAlignment="1" applyProtection="1">
      <alignment vertical="center"/>
      <protection hidden="1"/>
    </xf>
    <xf numFmtId="49" fontId="4" fillId="34" borderId="0" xfId="0" applyNumberFormat="1" applyFont="1" applyFill="1" applyBorder="1" applyAlignment="1" applyProtection="1">
      <alignment vertical="center"/>
      <protection locked="0"/>
    </xf>
    <xf numFmtId="49" fontId="1" fillId="34" borderId="0" xfId="0" applyNumberFormat="1" applyFont="1" applyFill="1" applyBorder="1" applyAlignment="1" applyProtection="1">
      <alignment vertical="center"/>
      <protection locked="0"/>
    </xf>
    <xf numFmtId="3" fontId="2" fillId="34" borderId="0" xfId="0" applyNumberFormat="1" applyFont="1" applyFill="1" applyBorder="1" applyAlignment="1" applyProtection="1">
      <alignment vertical="center" wrapText="1"/>
      <protection locked="0"/>
    </xf>
    <xf numFmtId="3" fontId="2" fillId="34" borderId="0" xfId="0" applyNumberFormat="1" applyFont="1" applyFill="1" applyBorder="1" applyAlignment="1" applyProtection="1">
      <alignment vertical="center" wrapText="1"/>
      <protection/>
    </xf>
    <xf numFmtId="3" fontId="2" fillId="34" borderId="0" xfId="0" applyNumberFormat="1" applyFont="1" applyFill="1" applyBorder="1" applyAlignment="1" applyProtection="1">
      <alignment vertical="center" wrapText="1"/>
      <protection hidden="1"/>
    </xf>
    <xf numFmtId="0" fontId="8"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protection/>
    </xf>
    <xf numFmtId="49" fontId="12" fillId="34" borderId="0" xfId="0" applyNumberFormat="1" applyFont="1" applyFill="1" applyBorder="1" applyAlignment="1" applyProtection="1">
      <alignment horizontal="center" vertical="center"/>
      <protection locked="0"/>
    </xf>
    <xf numFmtId="49" fontId="4" fillId="34" borderId="0" xfId="0" applyNumberFormat="1" applyFont="1" applyFill="1" applyBorder="1" applyAlignment="1" applyProtection="1">
      <alignment horizontal="center" vertical="center"/>
      <protection locked="0"/>
    </xf>
    <xf numFmtId="3" fontId="4" fillId="34" borderId="0" xfId="0" applyNumberFormat="1" applyFont="1" applyFill="1" applyBorder="1" applyAlignment="1" applyProtection="1">
      <alignment vertical="center" wrapText="1"/>
      <protection locked="0"/>
    </xf>
    <xf numFmtId="0" fontId="6" fillId="34" borderId="0" xfId="0" applyNumberFormat="1" applyFont="1" applyFill="1" applyBorder="1" applyAlignment="1" applyProtection="1">
      <alignment horizontal="right" vertical="center"/>
      <protection locked="0"/>
    </xf>
    <xf numFmtId="49" fontId="6" fillId="34" borderId="0" xfId="0" applyNumberFormat="1" applyFont="1" applyFill="1" applyBorder="1" applyAlignment="1" applyProtection="1">
      <alignment vertical="center"/>
      <protection locked="0"/>
    </xf>
    <xf numFmtId="49" fontId="6" fillId="34" borderId="0" xfId="0" applyNumberFormat="1" applyFont="1" applyFill="1" applyBorder="1" applyAlignment="1" applyProtection="1">
      <alignment horizontal="right" vertical="center"/>
      <protection locked="0"/>
    </xf>
    <xf numFmtId="49" fontId="6" fillId="34" borderId="0" xfId="0" applyNumberFormat="1" applyFont="1" applyFill="1" applyBorder="1" applyAlignment="1" applyProtection="1">
      <alignment horizontal="center" vertical="center"/>
      <protection locked="0"/>
    </xf>
    <xf numFmtId="0" fontId="1" fillId="34" borderId="15" xfId="0" applyFont="1" applyFill="1" applyBorder="1" applyAlignment="1" applyProtection="1">
      <alignment vertical="center"/>
      <protection hidden="1"/>
    </xf>
    <xf numFmtId="0" fontId="6" fillId="34" borderId="16" xfId="0" applyFont="1" applyFill="1" applyBorder="1" applyAlignment="1" applyProtection="1">
      <alignment vertical="center"/>
      <protection hidden="1"/>
    </xf>
    <xf numFmtId="0" fontId="1" fillId="34" borderId="16" xfId="0" applyFont="1" applyFill="1" applyBorder="1" applyAlignment="1" applyProtection="1">
      <alignment vertical="center"/>
      <protection hidden="1"/>
    </xf>
    <xf numFmtId="49" fontId="1" fillId="34" borderId="16" xfId="0" applyNumberFormat="1" applyFont="1" applyFill="1" applyBorder="1" applyAlignment="1" applyProtection="1">
      <alignment vertical="center"/>
      <protection hidden="1"/>
    </xf>
    <xf numFmtId="0" fontId="1" fillId="34" borderId="17" xfId="0" applyFont="1" applyFill="1" applyBorder="1" applyAlignment="1" applyProtection="1">
      <alignment vertical="center"/>
      <protection hidden="1"/>
    </xf>
    <xf numFmtId="0" fontId="6" fillId="33" borderId="0" xfId="0" applyFont="1" applyFill="1" applyBorder="1" applyAlignment="1" applyProtection="1">
      <alignment horizontal="left" vertical="center" wrapText="1"/>
      <protection/>
    </xf>
    <xf numFmtId="49" fontId="6" fillId="34" borderId="0"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alignment vertical="center"/>
      <protection/>
    </xf>
    <xf numFmtId="0" fontId="6"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horizontal="center" vertical="center"/>
      <protection/>
    </xf>
    <xf numFmtId="49" fontId="6" fillId="33" borderId="0" xfId="0" applyNumberFormat="1" applyFont="1" applyFill="1" applyBorder="1" applyAlignment="1" applyProtection="1">
      <alignment vertical="center"/>
      <protection/>
    </xf>
    <xf numFmtId="0" fontId="13" fillId="33" borderId="0"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14" fillId="34" borderId="0" xfId="0" applyFont="1" applyFill="1" applyBorder="1" applyAlignment="1" applyProtection="1">
      <alignment vertical="center"/>
      <protection hidden="1"/>
    </xf>
    <xf numFmtId="49" fontId="14" fillId="34" borderId="0" xfId="0" applyNumberFormat="1" applyFont="1" applyFill="1" applyBorder="1" applyAlignment="1" applyProtection="1">
      <alignment vertical="center"/>
      <protection hidden="1"/>
    </xf>
    <xf numFmtId="3" fontId="4" fillId="34" borderId="0" xfId="0" applyNumberFormat="1" applyFont="1" applyFill="1" applyBorder="1" applyAlignment="1" applyProtection="1">
      <alignment horizontal="left" vertical="center" wrapText="1"/>
      <protection/>
    </xf>
    <xf numFmtId="0" fontId="6" fillId="34" borderId="18" xfId="0" applyFont="1" applyFill="1" applyBorder="1" applyAlignment="1" applyProtection="1">
      <alignment horizontal="left" vertical="center" wrapText="1"/>
      <protection locked="0"/>
    </xf>
    <xf numFmtId="0" fontId="6" fillId="34" borderId="19" xfId="0" applyFont="1" applyFill="1" applyBorder="1" applyAlignment="1" applyProtection="1">
      <alignment vertical="center" wrapText="1"/>
      <protection locked="0"/>
    </xf>
    <xf numFmtId="0" fontId="6" fillId="34" borderId="20" xfId="0" applyFont="1" applyFill="1" applyBorder="1" applyAlignment="1" applyProtection="1">
      <alignment vertical="center" wrapText="1"/>
      <protection locked="0"/>
    </xf>
    <xf numFmtId="0" fontId="6" fillId="34" borderId="21" xfId="0" applyFont="1" applyFill="1" applyBorder="1" applyAlignment="1" applyProtection="1">
      <alignment vertical="center" wrapText="1"/>
      <protection locked="0"/>
    </xf>
    <xf numFmtId="0" fontId="4" fillId="34" borderId="21" xfId="0" applyFont="1" applyFill="1" applyBorder="1" applyAlignment="1" applyProtection="1">
      <alignment vertical="center"/>
      <protection/>
    </xf>
    <xf numFmtId="0" fontId="4" fillId="36" borderId="22" xfId="0" applyFont="1" applyFill="1" applyBorder="1" applyAlignment="1" applyProtection="1">
      <alignment vertical="center" wrapText="1"/>
      <protection/>
    </xf>
    <xf numFmtId="0" fontId="4" fillId="36" borderId="23" xfId="0" applyFont="1" applyFill="1" applyBorder="1" applyAlignment="1" applyProtection="1">
      <alignment vertical="center" wrapText="1"/>
      <protection/>
    </xf>
    <xf numFmtId="0" fontId="4" fillId="36" borderId="0" xfId="0" applyFont="1" applyFill="1" applyBorder="1" applyAlignment="1" applyProtection="1">
      <alignment vertical="center" wrapText="1"/>
      <protection/>
    </xf>
    <xf numFmtId="0" fontId="4" fillId="36" borderId="24" xfId="0" applyFont="1" applyFill="1" applyBorder="1" applyAlignment="1" applyProtection="1">
      <alignment vertical="center" wrapText="1"/>
      <protection/>
    </xf>
    <xf numFmtId="0" fontId="4" fillId="36" borderId="25" xfId="0" applyFont="1" applyFill="1" applyBorder="1" applyAlignment="1" applyProtection="1">
      <alignment vertical="center" wrapText="1"/>
      <protection/>
    </xf>
    <xf numFmtId="0" fontId="4" fillId="36" borderId="21" xfId="0" applyFont="1" applyFill="1" applyBorder="1" applyAlignment="1" applyProtection="1">
      <alignment vertical="center" wrapText="1"/>
      <protection/>
    </xf>
    <xf numFmtId="0" fontId="4" fillId="36" borderId="26" xfId="0" applyFont="1" applyFill="1" applyBorder="1" applyAlignment="1" applyProtection="1">
      <alignment vertical="center" wrapText="1"/>
      <protection/>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vertical="center"/>
      <protection hidden="1" locked="0"/>
    </xf>
    <xf numFmtId="176" fontId="2" fillId="33" borderId="0" xfId="0" applyNumberFormat="1" applyFont="1" applyFill="1" applyBorder="1" applyAlignment="1" applyProtection="1">
      <alignment horizontal="left" vertical="center"/>
      <protection locked="0"/>
    </xf>
    <xf numFmtId="3" fontId="2" fillId="33" borderId="21" xfId="0" applyNumberFormat="1" applyFont="1"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hidden="1"/>
    </xf>
    <xf numFmtId="3" fontId="5" fillId="34" borderId="0" xfId="0" applyNumberFormat="1" applyFont="1" applyFill="1" applyBorder="1" applyAlignment="1" applyProtection="1">
      <alignment vertical="center" wrapText="1"/>
      <protection locked="0"/>
    </xf>
    <xf numFmtId="3" fontId="5" fillId="34" borderId="21" xfId="0" applyNumberFormat="1" applyFont="1" applyFill="1" applyBorder="1" applyAlignment="1" applyProtection="1">
      <alignment vertical="center" wrapText="1"/>
      <protection locked="0"/>
    </xf>
    <xf numFmtId="0" fontId="2" fillId="33" borderId="0" xfId="0" applyNumberFormat="1" applyFont="1" applyFill="1" applyBorder="1" applyAlignment="1" applyProtection="1">
      <alignment horizontal="center" vertical="center"/>
      <protection locked="0"/>
    </xf>
    <xf numFmtId="0" fontId="8" fillId="34" borderId="0" xfId="0" applyFont="1" applyFill="1" applyBorder="1" applyAlignment="1" applyProtection="1">
      <alignment horizontal="center" vertical="center"/>
      <protection locked="0"/>
    </xf>
    <xf numFmtId="0" fontId="2" fillId="34" borderId="0" xfId="0" applyNumberFormat="1" applyFont="1" applyFill="1" applyBorder="1" applyAlignment="1" applyProtection="1">
      <alignment horizontal="center" vertical="center"/>
      <protection locked="0"/>
    </xf>
    <xf numFmtId="49" fontId="8" fillId="34" borderId="0"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vertical="center"/>
      <protection/>
    </xf>
    <xf numFmtId="49" fontId="6" fillId="34" borderId="0" xfId="0" applyNumberFormat="1" applyFont="1" applyFill="1" applyBorder="1" applyAlignment="1" applyProtection="1" quotePrefix="1">
      <alignment vertical="center"/>
      <protection/>
    </xf>
    <xf numFmtId="49" fontId="6" fillId="34" borderId="21" xfId="0" applyNumberFormat="1" applyFont="1" applyFill="1" applyBorder="1" applyAlignment="1" applyProtection="1" quotePrefix="1">
      <alignment vertical="center"/>
      <protection/>
    </xf>
    <xf numFmtId="3" fontId="4" fillId="34" borderId="21" xfId="0" applyNumberFormat="1" applyFont="1" applyFill="1" applyBorder="1" applyAlignment="1" applyProtection="1">
      <alignment vertical="center" wrapText="1"/>
      <protection/>
    </xf>
    <xf numFmtId="0" fontId="4" fillId="34" borderId="20" xfId="0" applyFont="1" applyFill="1" applyBorder="1" applyAlignment="1" applyProtection="1">
      <alignment vertical="center" wrapText="1"/>
      <protection hidden="1"/>
    </xf>
    <xf numFmtId="0" fontId="6" fillId="34" borderId="22" xfId="0" applyNumberFormat="1" applyFont="1" applyFill="1" applyBorder="1" applyAlignment="1" applyProtection="1">
      <alignment vertical="center" wrapText="1"/>
      <protection/>
    </xf>
    <xf numFmtId="0" fontId="4" fillId="34" borderId="25" xfId="0" applyFont="1" applyFill="1" applyBorder="1" applyAlignment="1" applyProtection="1">
      <alignment vertical="center" wrapText="1"/>
      <protection hidden="1"/>
    </xf>
    <xf numFmtId="0" fontId="4" fillId="34" borderId="21" xfId="0" applyFont="1" applyFill="1" applyBorder="1" applyAlignment="1" applyProtection="1">
      <alignment vertical="center" wrapText="1"/>
      <protection hidden="1"/>
    </xf>
    <xf numFmtId="0" fontId="4" fillId="34" borderId="18" xfId="0" applyFont="1" applyFill="1" applyBorder="1" applyAlignment="1" applyProtection="1">
      <alignment horizontal="left" wrapText="1"/>
      <protection hidden="1"/>
    </xf>
    <xf numFmtId="0" fontId="4" fillId="34" borderId="20" xfId="0" applyFont="1" applyFill="1" applyBorder="1" applyAlignment="1" applyProtection="1">
      <alignment wrapText="1"/>
      <protection hidden="1"/>
    </xf>
    <xf numFmtId="177" fontId="6" fillId="34" borderId="20" xfId="0" applyNumberFormat="1" applyFont="1" applyFill="1" applyBorder="1" applyAlignment="1" applyProtection="1">
      <alignment vertical="center"/>
      <protection hidden="1"/>
    </xf>
    <xf numFmtId="177" fontId="6" fillId="34" borderId="20" xfId="0" applyNumberFormat="1" applyFont="1" applyFill="1" applyBorder="1" applyAlignment="1" applyProtection="1" quotePrefix="1">
      <alignment vertical="center"/>
      <protection hidden="1"/>
    </xf>
    <xf numFmtId="0" fontId="4" fillId="37" borderId="19" xfId="0" applyFont="1" applyFill="1" applyBorder="1" applyAlignment="1" applyProtection="1">
      <alignment vertical="center" wrapText="1"/>
      <protection hidden="1"/>
    </xf>
    <xf numFmtId="0" fontId="4" fillId="37" borderId="23" xfId="0" applyFont="1" applyFill="1" applyBorder="1" applyAlignment="1" applyProtection="1">
      <alignment vertical="center" wrapText="1"/>
      <protection hidden="1"/>
    </xf>
    <xf numFmtId="0" fontId="4" fillId="37" borderId="24" xfId="0" applyFont="1" applyFill="1" applyBorder="1" applyAlignment="1" applyProtection="1">
      <alignment vertical="center" wrapText="1"/>
      <protection hidden="1"/>
    </xf>
    <xf numFmtId="0" fontId="4" fillId="37" borderId="25" xfId="0" applyFont="1" applyFill="1" applyBorder="1" applyAlignment="1" applyProtection="1">
      <alignment vertical="center" wrapText="1"/>
      <protection hidden="1"/>
    </xf>
    <xf numFmtId="0" fontId="4" fillId="37" borderId="21" xfId="0" applyFont="1" applyFill="1" applyBorder="1" applyAlignment="1" applyProtection="1">
      <alignment vertical="center" wrapText="1"/>
      <protection hidden="1"/>
    </xf>
    <xf numFmtId="0" fontId="4" fillId="37" borderId="26" xfId="0" applyFont="1" applyFill="1" applyBorder="1" applyAlignment="1" applyProtection="1">
      <alignment vertical="center" wrapText="1"/>
      <protection hidden="1"/>
    </xf>
    <xf numFmtId="0" fontId="6" fillId="33" borderId="25" xfId="0" applyFont="1" applyFill="1" applyBorder="1" applyAlignment="1" applyProtection="1">
      <alignment vertical="center" wrapText="1"/>
      <protection hidden="1"/>
    </xf>
    <xf numFmtId="0" fontId="6" fillId="33" borderId="21" xfId="0" applyFont="1" applyFill="1" applyBorder="1" applyAlignment="1" applyProtection="1">
      <alignment vertical="center" wrapText="1"/>
      <protection hidden="1"/>
    </xf>
    <xf numFmtId="0" fontId="7" fillId="33" borderId="0" xfId="0" applyFont="1" applyFill="1" applyBorder="1" applyAlignment="1" applyProtection="1">
      <alignment vertical="center"/>
      <protection hidden="1"/>
    </xf>
    <xf numFmtId="0" fontId="7" fillId="33" borderId="21" xfId="0" applyFont="1" applyFill="1" applyBorder="1" applyAlignment="1" applyProtection="1">
      <alignment vertical="center"/>
      <protection hidden="1"/>
    </xf>
    <xf numFmtId="0" fontId="6" fillId="33" borderId="19" xfId="0" applyFont="1" applyFill="1" applyBorder="1" applyAlignment="1" applyProtection="1">
      <alignment/>
      <protection hidden="1"/>
    </xf>
    <xf numFmtId="0" fontId="6" fillId="33" borderId="20" xfId="0" applyFont="1" applyFill="1" applyBorder="1" applyAlignment="1" applyProtection="1">
      <alignment wrapText="1"/>
      <protection hidden="1"/>
    </xf>
    <xf numFmtId="0" fontId="6" fillId="34" borderId="25" xfId="0" applyFont="1" applyFill="1" applyBorder="1" applyAlignment="1" applyProtection="1">
      <alignment vertical="center"/>
      <protection locked="0"/>
    </xf>
    <xf numFmtId="0" fontId="16" fillId="35" borderId="0" xfId="0" applyFont="1" applyFill="1" applyAlignment="1" applyProtection="1">
      <alignment/>
      <protection/>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vertical="center" wrapText="1"/>
    </xf>
    <xf numFmtId="0" fontId="6" fillId="34" borderId="13" xfId="0" applyFont="1" applyFill="1" applyBorder="1" applyAlignment="1">
      <alignment vertical="center" wrapText="1"/>
    </xf>
    <xf numFmtId="0" fontId="6" fillId="34" borderId="0" xfId="0" applyFont="1" applyFill="1" applyBorder="1" applyAlignment="1">
      <alignment vertical="center" wrapText="1"/>
    </xf>
    <xf numFmtId="0" fontId="6" fillId="34" borderId="14" xfId="0" applyFont="1" applyFill="1" applyBorder="1" applyAlignment="1">
      <alignment vertical="center" wrapText="1"/>
    </xf>
    <xf numFmtId="0" fontId="6" fillId="34" borderId="0" xfId="0" applyFont="1" applyFill="1" applyBorder="1" applyAlignment="1" applyProtection="1">
      <alignment vertical="center" wrapText="1"/>
      <protection locked="0"/>
    </xf>
    <xf numFmtId="0" fontId="6" fillId="35" borderId="27" xfId="0" applyFont="1" applyFill="1" applyBorder="1" applyAlignment="1">
      <alignment horizontal="center" vertical="center" wrapText="1"/>
    </xf>
    <xf numFmtId="0" fontId="6" fillId="34" borderId="15" xfId="0" applyFont="1" applyFill="1" applyBorder="1" applyAlignment="1">
      <alignment vertical="center" wrapText="1"/>
    </xf>
    <xf numFmtId="0" fontId="6" fillId="34" borderId="16" xfId="0" applyFont="1" applyFill="1" applyBorder="1" applyAlignment="1">
      <alignment vertical="center" wrapText="1"/>
    </xf>
    <xf numFmtId="0" fontId="6" fillId="34" borderId="17" xfId="0" applyFont="1" applyFill="1" applyBorder="1" applyAlignment="1">
      <alignment vertical="center" wrapText="1"/>
    </xf>
    <xf numFmtId="0" fontId="4" fillId="34" borderId="0" xfId="0" applyFont="1" applyFill="1" applyBorder="1" applyAlignment="1">
      <alignment vertical="center" wrapText="1"/>
    </xf>
    <xf numFmtId="0" fontId="8" fillId="34" borderId="0" xfId="0" applyFont="1" applyFill="1" applyBorder="1" applyAlignment="1">
      <alignment vertical="center" wrapText="1"/>
    </xf>
    <xf numFmtId="0" fontId="6" fillId="34" borderId="0" xfId="0" applyFont="1" applyFill="1" applyBorder="1" applyAlignment="1">
      <alignment horizontal="right" vertical="center"/>
    </xf>
    <xf numFmtId="0" fontId="6" fillId="34" borderId="28" xfId="0" applyFont="1" applyFill="1" applyBorder="1" applyAlignment="1">
      <alignment vertical="center" wrapText="1"/>
    </xf>
    <xf numFmtId="0" fontId="6" fillId="34" borderId="29" xfId="0" applyFont="1" applyFill="1" applyBorder="1" applyAlignment="1">
      <alignment vertical="center" wrapText="1"/>
    </xf>
    <xf numFmtId="0" fontId="6" fillId="34" borderId="30"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1" fillId="32" borderId="0" xfId="0" applyFont="1" applyFill="1" applyBorder="1" applyAlignment="1" applyProtection="1">
      <alignment vertical="center"/>
      <protection hidden="1"/>
    </xf>
    <xf numFmtId="0" fontId="5" fillId="34" borderId="32" xfId="0" applyFont="1" applyFill="1" applyBorder="1" applyAlignment="1">
      <alignment vertical="center" wrapText="1"/>
    </xf>
    <xf numFmtId="0" fontId="4" fillId="34" borderId="12" xfId="0" applyFont="1" applyFill="1" applyBorder="1" applyAlignment="1">
      <alignment vertical="center" wrapText="1"/>
    </xf>
    <xf numFmtId="179" fontId="4" fillId="33" borderId="0" xfId="0" applyNumberFormat="1" applyFont="1" applyFill="1" applyBorder="1" applyAlignment="1" applyProtection="1">
      <alignment horizontal="justify" vertical="center"/>
      <protection/>
    </xf>
    <xf numFmtId="0" fontId="6" fillId="33" borderId="0" xfId="0" applyFont="1" applyFill="1" applyBorder="1" applyAlignment="1" applyProtection="1">
      <alignment horizontal="justify" vertical="center" wrapText="1"/>
      <protection hidden="1"/>
    </xf>
    <xf numFmtId="49" fontId="6" fillId="33" borderId="0" xfId="0" applyNumberFormat="1" applyFont="1" applyFill="1" applyBorder="1" applyAlignment="1" applyProtection="1">
      <alignment horizontal="justify" vertical="center"/>
      <protection locked="0"/>
    </xf>
    <xf numFmtId="49" fontId="6" fillId="33" borderId="0" xfId="0" applyNumberFormat="1" applyFont="1" applyFill="1" applyBorder="1" applyAlignment="1" applyProtection="1">
      <alignment horizontal="justify" vertical="center"/>
      <protection/>
    </xf>
    <xf numFmtId="49" fontId="4" fillId="33" borderId="0" xfId="0" applyNumberFormat="1" applyFont="1" applyFill="1" applyBorder="1" applyAlignment="1" applyProtection="1">
      <alignment horizontal="justify" vertical="center"/>
      <protection locked="0"/>
    </xf>
    <xf numFmtId="176" fontId="6" fillId="33" borderId="0" xfId="0" applyNumberFormat="1" applyFont="1" applyFill="1" applyBorder="1" applyAlignment="1" applyProtection="1">
      <alignment horizontal="justify" vertical="center"/>
      <protection locked="0"/>
    </xf>
    <xf numFmtId="0" fontId="3" fillId="32" borderId="16" xfId="0" applyFont="1" applyFill="1" applyBorder="1" applyAlignment="1" applyProtection="1">
      <alignment vertical="center"/>
      <protection/>
    </xf>
    <xf numFmtId="0" fontId="6" fillId="35" borderId="31" xfId="0" applyFont="1" applyFill="1" applyBorder="1" applyAlignment="1">
      <alignment horizontal="center" vertical="center" wrapText="1"/>
    </xf>
    <xf numFmtId="181" fontId="4" fillId="34" borderId="33" xfId="0" applyNumberFormat="1" applyFont="1" applyFill="1" applyBorder="1" applyAlignment="1">
      <alignment horizontal="center" vertical="center" wrapText="1"/>
    </xf>
    <xf numFmtId="181" fontId="6" fillId="34" borderId="34" xfId="0" applyNumberFormat="1" applyFont="1" applyFill="1" applyBorder="1" applyAlignment="1">
      <alignment horizontal="center" vertical="center" wrapText="1"/>
    </xf>
    <xf numFmtId="181" fontId="4" fillId="34" borderId="34" xfId="0" applyNumberFormat="1" applyFont="1" applyFill="1" applyBorder="1" applyAlignment="1">
      <alignment horizontal="center" vertical="center" wrapText="1"/>
    </xf>
    <xf numFmtId="182" fontId="4" fillId="34" borderId="33" xfId="0" applyNumberFormat="1" applyFont="1" applyFill="1" applyBorder="1" applyAlignment="1">
      <alignment horizontal="center" vertical="center" wrapText="1"/>
    </xf>
    <xf numFmtId="182" fontId="6" fillId="34" borderId="34" xfId="0" applyNumberFormat="1" applyFont="1" applyFill="1" applyBorder="1" applyAlignment="1">
      <alignment horizontal="center" vertical="center" wrapText="1"/>
    </xf>
    <xf numFmtId="182" fontId="4" fillId="34" borderId="34" xfId="0" applyNumberFormat="1" applyFont="1" applyFill="1" applyBorder="1" applyAlignment="1">
      <alignment horizontal="center" vertical="center" wrapText="1"/>
    </xf>
    <xf numFmtId="181" fontId="4" fillId="34" borderId="35" xfId="0" applyNumberFormat="1" applyFont="1" applyFill="1" applyBorder="1" applyAlignment="1">
      <alignment horizontal="center" vertical="center" wrapText="1"/>
    </xf>
    <xf numFmtId="183" fontId="4" fillId="34" borderId="35" xfId="0" applyNumberFormat="1" applyFont="1" applyFill="1" applyBorder="1" applyAlignment="1">
      <alignment horizontal="center" vertical="center" wrapText="1"/>
    </xf>
    <xf numFmtId="182" fontId="4" fillId="34" borderId="35" xfId="0" applyNumberFormat="1" applyFont="1" applyFill="1" applyBorder="1" applyAlignment="1">
      <alignment horizontal="center" vertical="center" wrapText="1"/>
    </xf>
    <xf numFmtId="1" fontId="15" fillId="35" borderId="0" xfId="0" applyNumberFormat="1" applyFont="1" applyFill="1" applyBorder="1" applyAlignment="1" applyProtection="1">
      <alignment/>
      <protection/>
    </xf>
    <xf numFmtId="0" fontId="3" fillId="32" borderId="0" xfId="0" applyFont="1" applyFill="1" applyAlignment="1" applyProtection="1">
      <alignment vertical="center"/>
      <protection hidden="1"/>
    </xf>
    <xf numFmtId="0" fontId="6" fillId="33" borderId="10" xfId="0" applyFont="1" applyFill="1" applyBorder="1" applyAlignment="1" applyProtection="1">
      <alignment vertical="center"/>
      <protection hidden="1"/>
    </xf>
    <xf numFmtId="0" fontId="6" fillId="33" borderId="11" xfId="0" applyFont="1" applyFill="1" applyBorder="1" applyAlignment="1" applyProtection="1">
      <alignment vertical="center"/>
      <protection hidden="1"/>
    </xf>
    <xf numFmtId="0" fontId="6" fillId="33" borderId="12" xfId="0" applyFont="1" applyFill="1" applyBorder="1" applyAlignment="1" applyProtection="1">
      <alignment vertical="center"/>
      <protection hidden="1"/>
    </xf>
    <xf numFmtId="0" fontId="6" fillId="32" borderId="0" xfId="0" applyFont="1" applyFill="1" applyBorder="1" applyAlignment="1" applyProtection="1">
      <alignment vertical="center"/>
      <protection hidden="1"/>
    </xf>
    <xf numFmtId="0" fontId="6" fillId="33" borderId="0" xfId="0" applyFont="1" applyFill="1" applyBorder="1" applyAlignment="1" applyProtection="1">
      <alignment/>
      <protection hidden="1"/>
    </xf>
    <xf numFmtId="0" fontId="6" fillId="33" borderId="0" xfId="0" applyFont="1" applyFill="1" applyBorder="1" applyAlignment="1" applyProtection="1">
      <alignment horizontal="right" vertical="center"/>
      <protection hidden="1"/>
    </xf>
    <xf numFmtId="0" fontId="6" fillId="33" borderId="14" xfId="0" applyFont="1" applyFill="1" applyBorder="1" applyAlignment="1" applyProtection="1">
      <alignment vertical="center"/>
      <protection hidden="1"/>
    </xf>
    <xf numFmtId="0" fontId="6" fillId="33" borderId="0" xfId="0" applyFont="1" applyFill="1" applyBorder="1" applyAlignment="1" applyProtection="1">
      <alignment vertical="top" wrapText="1"/>
      <protection hidden="1"/>
    </xf>
    <xf numFmtId="0" fontId="6" fillId="33" borderId="14" xfId="0" applyFont="1" applyFill="1" applyBorder="1" applyAlignment="1" applyProtection="1">
      <alignment vertical="center" wrapText="1"/>
      <protection hidden="1"/>
    </xf>
    <xf numFmtId="0" fontId="6" fillId="32" borderId="0" xfId="0" applyFont="1" applyFill="1" applyBorder="1" applyAlignment="1" applyProtection="1">
      <alignment vertical="center" wrapText="1"/>
      <protection hidden="1"/>
    </xf>
    <xf numFmtId="0" fontId="8" fillId="33" borderId="14" xfId="0" applyFont="1" applyFill="1" applyBorder="1" applyAlignment="1" applyProtection="1">
      <alignment vertical="center" wrapText="1"/>
      <protection hidden="1"/>
    </xf>
    <xf numFmtId="0" fontId="8" fillId="32" borderId="0" xfId="0" applyFont="1" applyFill="1" applyBorder="1" applyAlignment="1" applyProtection="1">
      <alignment vertical="center" wrapText="1"/>
      <protection hidden="1"/>
    </xf>
    <xf numFmtId="0" fontId="8" fillId="33" borderId="0" xfId="0" applyFont="1" applyFill="1" applyBorder="1" applyAlignment="1" applyProtection="1">
      <alignment horizontal="left" vertical="center" wrapText="1"/>
      <protection hidden="1"/>
    </xf>
    <xf numFmtId="0" fontId="8" fillId="33" borderId="14" xfId="0" applyFont="1" applyFill="1" applyBorder="1" applyAlignment="1" applyProtection="1">
      <alignment horizontal="left" vertical="center" wrapText="1"/>
      <protection hidden="1"/>
    </xf>
    <xf numFmtId="0" fontId="8" fillId="32" borderId="0" xfId="0" applyFont="1" applyFill="1" applyBorder="1" applyAlignment="1" applyProtection="1">
      <alignment horizontal="left" vertical="center" wrapText="1"/>
      <protection hidden="1"/>
    </xf>
    <xf numFmtId="0" fontId="5"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0" fontId="5" fillId="33" borderId="13" xfId="0" applyFont="1" applyFill="1" applyBorder="1" applyAlignment="1" applyProtection="1">
      <alignment vertical="center"/>
      <protection hidden="1"/>
    </xf>
    <xf numFmtId="0" fontId="5" fillId="33" borderId="14" xfId="0" applyFont="1" applyFill="1" applyBorder="1" applyAlignment="1" applyProtection="1">
      <alignment vertical="center"/>
      <protection hidden="1"/>
    </xf>
    <xf numFmtId="0" fontId="5" fillId="32" borderId="0" xfId="0" applyFont="1" applyFill="1" applyBorder="1" applyAlignment="1" applyProtection="1">
      <alignment vertical="center"/>
      <protection hidden="1"/>
    </xf>
    <xf numFmtId="0" fontId="5" fillId="33" borderId="13" xfId="0" applyFont="1" applyFill="1" applyBorder="1" applyAlignment="1" applyProtection="1">
      <alignment vertical="center" wrapText="1"/>
      <protection hidden="1"/>
    </xf>
    <xf numFmtId="0" fontId="5" fillId="33" borderId="14" xfId="0" applyFont="1" applyFill="1" applyBorder="1" applyAlignment="1" applyProtection="1">
      <alignment vertical="center" wrapText="1"/>
      <protection hidden="1"/>
    </xf>
    <xf numFmtId="0" fontId="5" fillId="32" borderId="0" xfId="0" applyFont="1" applyFill="1" applyBorder="1" applyAlignment="1" applyProtection="1">
      <alignment vertical="center" wrapText="1"/>
      <protection hidden="1"/>
    </xf>
    <xf numFmtId="0" fontId="6" fillId="33" borderId="0" xfId="0" applyFont="1" applyFill="1" applyBorder="1" applyAlignment="1" applyProtection="1">
      <alignment vertical="center" wrapText="1"/>
      <protection hidden="1"/>
    </xf>
    <xf numFmtId="0" fontId="7" fillId="33" borderId="0" xfId="0" applyFont="1" applyFill="1" applyBorder="1" applyAlignment="1" applyProtection="1">
      <alignment vertical="center" wrapText="1"/>
      <protection hidden="1"/>
    </xf>
    <xf numFmtId="0" fontId="6" fillId="36" borderId="19" xfId="0" applyFont="1" applyFill="1" applyBorder="1" applyAlignment="1" applyProtection="1">
      <alignment vertical="center" wrapText="1"/>
      <protection hidden="1"/>
    </xf>
    <xf numFmtId="0" fontId="6" fillId="36" borderId="20" xfId="0" applyFont="1" applyFill="1" applyBorder="1" applyAlignment="1" applyProtection="1">
      <alignment vertical="center" wrapText="1"/>
      <protection hidden="1"/>
    </xf>
    <xf numFmtId="0" fontId="6" fillId="38" borderId="20" xfId="0" applyFont="1" applyFill="1" applyBorder="1" applyAlignment="1" applyProtection="1">
      <alignment vertical="center" wrapText="1"/>
      <protection hidden="1"/>
    </xf>
    <xf numFmtId="0" fontId="6" fillId="39" borderId="22" xfId="0" applyFont="1" applyFill="1" applyBorder="1" applyAlignment="1" applyProtection="1">
      <alignment vertical="center"/>
      <protection hidden="1"/>
    </xf>
    <xf numFmtId="0" fontId="6" fillId="39" borderId="19" xfId="0" applyFont="1" applyFill="1" applyBorder="1" applyAlignment="1" applyProtection="1">
      <alignment vertical="center"/>
      <protection hidden="1"/>
    </xf>
    <xf numFmtId="0" fontId="6" fillId="36" borderId="22" xfId="0" applyFont="1" applyFill="1" applyBorder="1" applyAlignment="1" applyProtection="1">
      <alignment vertical="center" wrapText="1"/>
      <protection hidden="1"/>
    </xf>
    <xf numFmtId="0" fontId="6" fillId="36" borderId="23" xfId="0" applyFont="1" applyFill="1" applyBorder="1" applyAlignment="1" applyProtection="1">
      <alignment vertical="center" wrapText="1"/>
      <protection hidden="1"/>
    </xf>
    <xf numFmtId="0" fontId="6" fillId="36" borderId="25" xfId="0" applyFont="1" applyFill="1" applyBorder="1" applyAlignment="1" applyProtection="1">
      <alignment vertical="center" wrapText="1"/>
      <protection hidden="1"/>
    </xf>
    <xf numFmtId="0" fontId="6" fillId="36" borderId="21" xfId="0" applyFont="1" applyFill="1" applyBorder="1" applyAlignment="1" applyProtection="1">
      <alignment vertical="center" wrapText="1"/>
      <protection hidden="1"/>
    </xf>
    <xf numFmtId="0" fontId="6" fillId="38" borderId="21" xfId="0" applyFont="1" applyFill="1" applyBorder="1" applyAlignment="1" applyProtection="1">
      <alignment vertical="center" wrapText="1"/>
      <protection hidden="1"/>
    </xf>
    <xf numFmtId="0" fontId="6" fillId="39" borderId="26" xfId="0" applyFont="1" applyFill="1" applyBorder="1" applyAlignment="1" applyProtection="1">
      <alignment vertical="center"/>
      <protection hidden="1"/>
    </xf>
    <xf numFmtId="0" fontId="6" fillId="39" borderId="25" xfId="0" applyFont="1" applyFill="1" applyBorder="1" applyAlignment="1" applyProtection="1">
      <alignment vertical="center"/>
      <protection hidden="1"/>
    </xf>
    <xf numFmtId="0" fontId="6" fillId="36" borderId="26" xfId="0" applyFont="1" applyFill="1" applyBorder="1" applyAlignment="1" applyProtection="1">
      <alignment vertical="center" wrapText="1"/>
      <protection hidden="1"/>
    </xf>
    <xf numFmtId="0" fontId="13" fillId="34" borderId="14" xfId="0" applyFont="1" applyFill="1" applyBorder="1" applyAlignment="1" applyProtection="1">
      <alignment vertical="center"/>
      <protection hidden="1"/>
    </xf>
    <xf numFmtId="0" fontId="13" fillId="35" borderId="0" xfId="0" applyFont="1" applyFill="1" applyBorder="1" applyAlignment="1" applyProtection="1">
      <alignment vertical="center"/>
      <protection hidden="1"/>
    </xf>
    <xf numFmtId="0" fontId="8" fillId="35" borderId="0" xfId="0" applyFont="1" applyFill="1" applyBorder="1" applyAlignment="1" applyProtection="1">
      <alignment vertical="center"/>
      <protection hidden="1"/>
    </xf>
    <xf numFmtId="0" fontId="20" fillId="32" borderId="0" xfId="0" applyFont="1" applyFill="1" applyAlignment="1" applyProtection="1">
      <alignment vertical="center"/>
      <protection hidden="1"/>
    </xf>
    <xf numFmtId="0" fontId="20" fillId="33" borderId="13" xfId="0" applyFont="1" applyFill="1" applyBorder="1" applyAlignment="1" applyProtection="1">
      <alignment vertical="center"/>
      <protection hidden="1"/>
    </xf>
    <xf numFmtId="0" fontId="20" fillId="32" borderId="0" xfId="0" applyFont="1" applyFill="1" applyBorder="1" applyAlignment="1" applyProtection="1">
      <alignment vertical="center"/>
      <protection hidden="1"/>
    </xf>
    <xf numFmtId="0" fontId="8" fillId="32" borderId="0" xfId="0" applyFont="1" applyFill="1" applyAlignment="1" applyProtection="1">
      <alignment vertical="center"/>
      <protection hidden="1"/>
    </xf>
    <xf numFmtId="0" fontId="8" fillId="33" borderId="13" xfId="0" applyFont="1" applyFill="1" applyBorder="1" applyAlignment="1" applyProtection="1">
      <alignment vertical="center"/>
      <protection hidden="1"/>
    </xf>
    <xf numFmtId="0" fontId="8" fillId="32" borderId="0" xfId="0" applyFont="1" applyFill="1" applyBorder="1" applyAlignment="1" applyProtection="1">
      <alignment vertical="center"/>
      <protection hidden="1"/>
    </xf>
    <xf numFmtId="0" fontId="6" fillId="32" borderId="0" xfId="0" applyFont="1" applyFill="1" applyAlignment="1" applyProtection="1">
      <alignment horizontal="left" vertical="center"/>
      <protection hidden="1"/>
    </xf>
    <xf numFmtId="0" fontId="6" fillId="33" borderId="13" xfId="0" applyFont="1" applyFill="1" applyBorder="1" applyAlignment="1" applyProtection="1">
      <alignment horizontal="left" vertical="center"/>
      <protection hidden="1"/>
    </xf>
    <xf numFmtId="0" fontId="6" fillId="32" borderId="0" xfId="0" applyFont="1" applyFill="1" applyBorder="1" applyAlignment="1" applyProtection="1">
      <alignment horizontal="left" vertical="center"/>
      <protection hidden="1"/>
    </xf>
    <xf numFmtId="0" fontId="6" fillId="32" borderId="0" xfId="0" applyFont="1" applyFill="1" applyBorder="1" applyAlignment="1" applyProtection="1">
      <alignment vertical="center"/>
      <protection hidden="1"/>
    </xf>
    <xf numFmtId="0" fontId="13" fillId="35" borderId="13" xfId="0" applyFont="1" applyFill="1" applyBorder="1" applyAlignment="1" applyProtection="1">
      <alignment vertical="center"/>
      <protection hidden="1"/>
    </xf>
    <xf numFmtId="0" fontId="4" fillId="33" borderId="20" xfId="0" applyFont="1" applyFill="1" applyBorder="1" applyAlignment="1" applyProtection="1">
      <alignment vertical="center" wrapText="1"/>
      <protection locked="0"/>
    </xf>
    <xf numFmtId="0" fontId="4" fillId="33" borderId="14" xfId="0" applyFont="1" applyFill="1" applyBorder="1" applyAlignment="1" applyProtection="1">
      <alignment vertical="center" wrapText="1"/>
      <protection locked="0"/>
    </xf>
    <xf numFmtId="0" fontId="4" fillId="32" borderId="13" xfId="0" applyFont="1" applyFill="1" applyBorder="1" applyAlignment="1" applyProtection="1">
      <alignment vertical="center" wrapText="1"/>
      <protection locked="0"/>
    </xf>
    <xf numFmtId="0" fontId="4" fillId="32" borderId="0" xfId="0" applyFont="1" applyFill="1" applyBorder="1" applyAlignment="1" applyProtection="1">
      <alignment vertical="center" wrapText="1"/>
      <protection locked="0"/>
    </xf>
    <xf numFmtId="0" fontId="4" fillId="33" borderId="0" xfId="0" applyFont="1" applyFill="1" applyBorder="1" applyAlignment="1" applyProtection="1">
      <alignment vertical="center" wrapText="1"/>
      <protection locked="0"/>
    </xf>
    <xf numFmtId="0" fontId="6" fillId="33" borderId="15" xfId="0" applyFont="1" applyFill="1" applyBorder="1" applyAlignment="1" applyProtection="1">
      <alignment vertical="center"/>
      <protection hidden="1"/>
    </xf>
    <xf numFmtId="0" fontId="6" fillId="33" borderId="16" xfId="0" applyFont="1" applyFill="1" applyBorder="1" applyAlignment="1" applyProtection="1">
      <alignment vertical="center"/>
      <protection hidden="1"/>
    </xf>
    <xf numFmtId="0" fontId="6" fillId="33" borderId="17" xfId="0" applyFont="1" applyFill="1" applyBorder="1" applyAlignment="1" applyProtection="1">
      <alignment vertical="center"/>
      <protection hidden="1"/>
    </xf>
    <xf numFmtId="0" fontId="6" fillId="32" borderId="13" xfId="0" applyFont="1" applyFill="1" applyBorder="1" applyAlignment="1" applyProtection="1">
      <alignment vertical="center"/>
      <protection hidden="1"/>
    </xf>
    <xf numFmtId="0" fontId="6" fillId="32" borderId="0" xfId="0" applyFont="1" applyFill="1" applyAlignment="1" applyProtection="1">
      <alignment vertical="center"/>
      <protection hidden="1"/>
    </xf>
    <xf numFmtId="0" fontId="6" fillId="35" borderId="0" xfId="0" applyFont="1" applyFill="1" applyBorder="1" applyAlignment="1" applyProtection="1">
      <alignment vertical="center"/>
      <protection hidden="1"/>
    </xf>
    <xf numFmtId="181" fontId="6" fillId="35" borderId="0" xfId="0" applyNumberFormat="1" applyFont="1" applyFill="1" applyBorder="1" applyAlignment="1" applyProtection="1">
      <alignment vertical="center"/>
      <protection hidden="1"/>
    </xf>
    <xf numFmtId="0" fontId="21" fillId="35" borderId="0" xfId="0" applyFont="1" applyFill="1" applyBorder="1" applyAlignment="1" applyProtection="1">
      <alignment vertical="center"/>
      <protection hidden="1"/>
    </xf>
    <xf numFmtId="181" fontId="21" fillId="35" borderId="0" xfId="0" applyNumberFormat="1" applyFont="1" applyFill="1" applyBorder="1" applyAlignment="1" applyProtection="1">
      <alignment vertical="center"/>
      <protection hidden="1"/>
    </xf>
    <xf numFmtId="0" fontId="22" fillId="32" borderId="0" xfId="0" applyFont="1" applyFill="1" applyBorder="1" applyAlignment="1" applyProtection="1">
      <alignment vertical="center" wrapText="1"/>
      <protection locked="0"/>
    </xf>
    <xf numFmtId="0" fontId="22" fillId="32" borderId="0" xfId="0" applyFont="1" applyFill="1" applyBorder="1" applyAlignment="1" applyProtection="1">
      <alignment vertical="center"/>
      <protection locked="0"/>
    </xf>
    <xf numFmtId="0" fontId="4" fillId="35" borderId="0" xfId="0" applyFont="1" applyFill="1" applyAlignment="1" applyProtection="1">
      <alignment/>
      <protection/>
    </xf>
    <xf numFmtId="0" fontId="4" fillId="32" borderId="0" xfId="0" applyFont="1" applyFill="1" applyAlignment="1" applyProtection="1">
      <alignment horizontal="left" vertical="center"/>
      <protection hidden="1"/>
    </xf>
    <xf numFmtId="0" fontId="4" fillId="36" borderId="19" xfId="0" applyFont="1" applyFill="1" applyBorder="1" applyAlignment="1" applyProtection="1">
      <alignment vertical="center" wrapText="1"/>
      <protection/>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locked="0"/>
    </xf>
    <xf numFmtId="0" fontId="2" fillId="34" borderId="0" xfId="0" applyFont="1" applyFill="1" applyBorder="1" applyAlignment="1" applyProtection="1">
      <alignment vertical="center"/>
      <protection hidden="1" locked="0"/>
    </xf>
    <xf numFmtId="0" fontId="2" fillId="34" borderId="0" xfId="0" applyFont="1" applyFill="1" applyBorder="1" applyAlignment="1" applyProtection="1">
      <alignment horizontal="left" vertical="center"/>
      <protection hidden="1"/>
    </xf>
    <xf numFmtId="176" fontId="2" fillId="33" borderId="0"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hidden="1"/>
    </xf>
    <xf numFmtId="14" fontId="4" fillId="33" borderId="21" xfId="0" applyNumberFormat="1" applyFont="1" applyFill="1" applyBorder="1" applyAlignment="1" applyProtection="1">
      <alignment vertical="center"/>
      <protection hidden="1" locked="0"/>
    </xf>
    <xf numFmtId="0" fontId="4" fillId="33" borderId="0" xfId="0" applyFont="1" applyFill="1" applyBorder="1" applyAlignment="1" applyProtection="1">
      <alignment vertical="center"/>
      <protection hidden="1"/>
    </xf>
    <xf numFmtId="0" fontId="4" fillId="33" borderId="21" xfId="0" applyFont="1" applyFill="1" applyBorder="1" applyAlignment="1" applyProtection="1">
      <alignment vertical="center"/>
      <protection hidden="1" locked="0"/>
    </xf>
    <xf numFmtId="0" fontId="2" fillId="33"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locked="0"/>
    </xf>
    <xf numFmtId="176" fontId="2" fillId="33" borderId="0"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locked="0"/>
    </xf>
    <xf numFmtId="176" fontId="2" fillId="34" borderId="0" xfId="0" applyNumberFormat="1" applyFont="1" applyFill="1" applyBorder="1" applyAlignment="1" applyProtection="1">
      <alignment vertical="center"/>
      <protection locked="0"/>
    </xf>
    <xf numFmtId="14" fontId="4" fillId="37" borderId="20" xfId="0" applyNumberFormat="1" applyFont="1" applyFill="1" applyBorder="1" applyAlignment="1" applyProtection="1">
      <alignment vertical="center" wrapText="1"/>
      <protection hidden="1"/>
    </xf>
    <xf numFmtId="49" fontId="6" fillId="33" borderId="0" xfId="0" applyNumberFormat="1" applyFont="1" applyFill="1" applyBorder="1" applyAlignment="1" applyProtection="1">
      <alignment vertical="center"/>
      <protection/>
    </xf>
    <xf numFmtId="176" fontId="6" fillId="34" borderId="0" xfId="0" applyNumberFormat="1" applyFont="1" applyFill="1" applyBorder="1" applyAlignment="1" applyProtection="1">
      <alignment vertical="center"/>
      <protection locked="0"/>
    </xf>
    <xf numFmtId="176" fontId="6" fillId="33" borderId="0" xfId="0" applyNumberFormat="1" applyFont="1" applyFill="1" applyBorder="1" applyAlignment="1" applyProtection="1">
      <alignment vertical="center"/>
      <protection locked="0"/>
    </xf>
    <xf numFmtId="176" fontId="1" fillId="33" borderId="0" xfId="0" applyNumberFormat="1" applyFont="1" applyFill="1" applyBorder="1" applyAlignment="1" applyProtection="1">
      <alignment vertical="center"/>
      <protection locked="0"/>
    </xf>
    <xf numFmtId="0" fontId="6" fillId="33" borderId="20" xfId="0" applyFont="1" applyFill="1" applyBorder="1" applyAlignment="1" applyProtection="1">
      <alignment vertical="center" wrapText="1"/>
      <protection hidden="1"/>
    </xf>
    <xf numFmtId="0" fontId="6" fillId="36" borderId="0" xfId="0" applyFont="1" applyFill="1" applyBorder="1" applyAlignment="1" applyProtection="1">
      <alignment vertical="center" wrapText="1"/>
      <protection hidden="1"/>
    </xf>
    <xf numFmtId="176" fontId="23" fillId="32" borderId="0" xfId="0" applyNumberFormat="1" applyFont="1" applyFill="1" applyAlignment="1" applyProtection="1">
      <alignment vertical="center"/>
      <protection/>
    </xf>
    <xf numFmtId="0" fontId="23" fillId="32" borderId="0" xfId="0" applyFont="1" applyFill="1" applyAlignment="1" applyProtection="1">
      <alignment vertical="center"/>
      <protection/>
    </xf>
    <xf numFmtId="0" fontId="16" fillId="32" borderId="0" xfId="0" applyFont="1" applyFill="1" applyAlignment="1" applyProtection="1">
      <alignment horizontal="left" vertical="center"/>
      <protection hidden="1"/>
    </xf>
    <xf numFmtId="176" fontId="6" fillId="33" borderId="0" xfId="0" applyNumberFormat="1" applyFont="1" applyFill="1" applyBorder="1" applyAlignment="1" applyProtection="1">
      <alignment vertical="center"/>
      <protection locked="0"/>
    </xf>
    <xf numFmtId="0" fontId="6" fillId="35" borderId="31" xfId="0" applyFont="1" applyFill="1" applyBorder="1" applyAlignment="1">
      <alignment/>
    </xf>
    <xf numFmtId="0" fontId="6" fillId="35" borderId="31" xfId="0" applyFont="1" applyFill="1" applyBorder="1" applyAlignment="1">
      <alignment horizontal="center" vertical="top" wrapText="1"/>
    </xf>
    <xf numFmtId="0" fontId="6" fillId="35" borderId="0" xfId="0" applyFont="1" applyFill="1" applyBorder="1" applyAlignment="1">
      <alignment/>
    </xf>
    <xf numFmtId="0" fontId="6" fillId="35" borderId="36" xfId="0" applyFont="1" applyFill="1" applyBorder="1" applyAlignment="1">
      <alignment horizontal="center" vertical="top" wrapText="1"/>
    </xf>
    <xf numFmtId="0" fontId="6" fillId="35" borderId="0" xfId="0" applyFont="1" applyFill="1" applyAlignment="1">
      <alignment/>
    </xf>
    <xf numFmtId="175" fontId="6" fillId="35" borderId="36" xfId="0" applyNumberFormat="1" applyFont="1" applyFill="1" applyBorder="1" applyAlignment="1">
      <alignment horizontal="center" vertical="top" wrapText="1"/>
    </xf>
    <xf numFmtId="175" fontId="6" fillId="35" borderId="31" xfId="0" applyNumberFormat="1" applyFont="1" applyFill="1" applyBorder="1" applyAlignment="1">
      <alignment horizontal="center" vertical="top" wrapText="1"/>
    </xf>
    <xf numFmtId="0" fontId="6" fillId="35" borderId="31" xfId="0" applyFont="1" applyFill="1" applyBorder="1" applyAlignment="1">
      <alignment vertical="top"/>
    </xf>
    <xf numFmtId="0" fontId="6" fillId="33" borderId="0" xfId="0" applyFont="1" applyFill="1" applyBorder="1" applyAlignment="1" applyProtection="1">
      <alignment vertical="center" wrapText="1"/>
      <protection hidden="1"/>
    </xf>
    <xf numFmtId="179" fontId="4" fillId="33" borderId="0" xfId="0" applyNumberFormat="1" applyFont="1" applyFill="1" applyBorder="1" applyAlignment="1" applyProtection="1">
      <alignment vertical="center"/>
      <protection/>
    </xf>
    <xf numFmtId="179" fontId="4" fillId="33" borderId="14" xfId="0" applyNumberFormat="1" applyFont="1" applyFill="1" applyBorder="1" applyAlignment="1" applyProtection="1">
      <alignment vertical="center"/>
      <protection/>
    </xf>
    <xf numFmtId="0" fontId="6" fillId="33" borderId="0" xfId="0" applyNumberFormat="1" applyFont="1" applyFill="1" applyBorder="1" applyAlignment="1" applyProtection="1">
      <alignment vertical="center" wrapText="1"/>
      <protection hidden="1"/>
    </xf>
    <xf numFmtId="0" fontId="2" fillId="33" borderId="0" xfId="0" applyNumberFormat="1" applyFont="1" applyFill="1" applyBorder="1" applyAlignment="1" applyProtection="1">
      <alignment vertical="center"/>
      <protection locked="0"/>
    </xf>
    <xf numFmtId="0" fontId="2" fillId="33" borderId="14" xfId="0" applyNumberFormat="1" applyFont="1" applyFill="1" applyBorder="1" applyAlignment="1" applyProtection="1">
      <alignment vertical="center"/>
      <protection locked="0"/>
    </xf>
    <xf numFmtId="49" fontId="8" fillId="33" borderId="0" xfId="0" applyNumberFormat="1" applyFont="1" applyFill="1" applyBorder="1" applyAlignment="1" applyProtection="1">
      <alignment vertical="center"/>
      <protection/>
    </xf>
    <xf numFmtId="0" fontId="8" fillId="33" borderId="0" xfId="0" applyNumberFormat="1" applyFont="1" applyFill="1" applyBorder="1" applyAlignment="1" applyProtection="1">
      <alignment vertical="center"/>
      <protection/>
    </xf>
    <xf numFmtId="0" fontId="8" fillId="33" borderId="14" xfId="0" applyNumberFormat="1" applyFont="1" applyFill="1" applyBorder="1" applyAlignment="1" applyProtection="1">
      <alignment vertical="center"/>
      <protection/>
    </xf>
    <xf numFmtId="0" fontId="8" fillId="33" borderId="0" xfId="0" applyNumberFormat="1" applyFont="1" applyFill="1" applyBorder="1" applyAlignment="1" applyProtection="1">
      <alignment vertical="center" wrapText="1"/>
      <protection/>
    </xf>
    <xf numFmtId="0" fontId="12" fillId="33" borderId="0" xfId="0" applyNumberFormat="1" applyFont="1" applyFill="1" applyBorder="1" applyAlignment="1" applyProtection="1">
      <alignment vertical="center" wrapText="1"/>
      <protection/>
    </xf>
    <xf numFmtId="0" fontId="12" fillId="33" borderId="14" xfId="0" applyNumberFormat="1" applyFont="1" applyFill="1" applyBorder="1" applyAlignment="1" applyProtection="1">
      <alignment vertical="center" wrapText="1"/>
      <protection/>
    </xf>
    <xf numFmtId="3" fontId="4" fillId="33" borderId="14" xfId="0" applyNumberFormat="1" applyFont="1" applyFill="1" applyBorder="1" applyAlignment="1" applyProtection="1">
      <alignment vertical="center" wrapText="1"/>
      <protection locked="0"/>
    </xf>
    <xf numFmtId="0" fontId="6" fillId="33" borderId="0" xfId="0" applyNumberFormat="1" applyFont="1" applyFill="1" applyBorder="1" applyAlignment="1" applyProtection="1">
      <alignment horizontal="right" vertical="center"/>
      <protection locked="0"/>
    </xf>
    <xf numFmtId="0" fontId="23" fillId="32" borderId="0" xfId="0" applyFont="1" applyFill="1" applyAlignment="1" applyProtection="1">
      <alignment vertical="center"/>
      <protection hidden="1"/>
    </xf>
    <xf numFmtId="0" fontId="23" fillId="32" borderId="0" xfId="0" applyFont="1" applyFill="1" applyAlignment="1" applyProtection="1">
      <alignment horizontal="left" vertical="center"/>
      <protection hidden="1"/>
    </xf>
    <xf numFmtId="0" fontId="24" fillId="32" borderId="0" xfId="0" applyFont="1" applyFill="1" applyAlignment="1" applyProtection="1">
      <alignment vertical="center"/>
      <protection/>
    </xf>
    <xf numFmtId="0" fontId="24" fillId="32" borderId="0" xfId="0" applyFont="1" applyFill="1" applyAlignment="1" applyProtection="1">
      <alignment vertical="center"/>
      <protection hidden="1"/>
    </xf>
    <xf numFmtId="4" fontId="24" fillId="32" borderId="0" xfId="0" applyNumberFormat="1" applyFont="1" applyFill="1" applyAlignment="1" applyProtection="1">
      <alignment vertical="center"/>
      <protection hidden="1"/>
    </xf>
    <xf numFmtId="175" fontId="24" fillId="32" borderId="0" xfId="0" applyNumberFormat="1" applyFont="1" applyFill="1" applyAlignment="1" applyProtection="1">
      <alignment vertical="center"/>
      <protection hidden="1"/>
    </xf>
    <xf numFmtId="0" fontId="26" fillId="34" borderId="0" xfId="53" applyFont="1" applyFill="1" applyBorder="1" applyAlignment="1" applyProtection="1" quotePrefix="1">
      <alignment horizontal="center" vertical="center" wrapText="1"/>
      <protection hidden="1"/>
    </xf>
    <xf numFmtId="0" fontId="26" fillId="34" borderId="0" xfId="53" applyFont="1" applyFill="1" applyBorder="1" applyAlignment="1" applyProtection="1">
      <alignment horizontal="center" vertical="center" wrapText="1"/>
      <protection hidden="1"/>
    </xf>
    <xf numFmtId="2" fontId="6" fillId="34" borderId="18" xfId="53" applyNumberFormat="1" applyFont="1" applyFill="1" applyBorder="1" applyAlignment="1" applyProtection="1">
      <alignment horizontal="center" wrapText="1"/>
      <protection hidden="1"/>
    </xf>
    <xf numFmtId="2" fontId="6" fillId="34" borderId="20" xfId="53" applyNumberFormat="1" applyFont="1" applyFill="1" applyBorder="1" applyAlignment="1" applyProtection="1">
      <alignment horizontal="center" wrapText="1"/>
      <protection hidden="1"/>
    </xf>
    <xf numFmtId="49" fontId="6" fillId="34" borderId="20" xfId="53" applyNumberFormat="1" applyFont="1" applyFill="1" applyBorder="1" applyAlignment="1" applyProtection="1">
      <alignment horizontal="left" vertical="center" wrapText="1"/>
      <protection hidden="1"/>
    </xf>
    <xf numFmtId="0" fontId="6" fillId="34" borderId="21" xfId="53" applyFont="1" applyFill="1" applyBorder="1" applyAlignment="1" applyProtection="1">
      <alignment horizontal="center" vertical="top" wrapText="1"/>
      <protection hidden="1"/>
    </xf>
    <xf numFmtId="2" fontId="6" fillId="34" borderId="18" xfId="53" applyNumberFormat="1" applyFont="1" applyFill="1" applyBorder="1" applyAlignment="1" applyProtection="1">
      <alignment horizontal="center" vertical="top" wrapText="1"/>
      <protection hidden="1"/>
    </xf>
    <xf numFmtId="49" fontId="6" fillId="34" borderId="21" xfId="53" applyNumberFormat="1" applyFont="1" applyFill="1" applyBorder="1" applyAlignment="1" applyProtection="1">
      <alignment horizontal="left" vertical="center" wrapText="1"/>
      <protection hidden="1"/>
    </xf>
    <xf numFmtId="0" fontId="6" fillId="34" borderId="0" xfId="53" applyFont="1" applyFill="1" applyBorder="1" applyAlignment="1" applyProtection="1">
      <alignment horizontal="center" vertical="center"/>
      <protection hidden="1"/>
    </xf>
    <xf numFmtId="2" fontId="6" fillId="34" borderId="0" xfId="53" applyNumberFormat="1" applyFont="1" applyFill="1" applyBorder="1" applyAlignment="1" applyProtection="1">
      <alignment horizontal="center" vertical="center"/>
      <protection hidden="1"/>
    </xf>
    <xf numFmtId="0" fontId="27" fillId="34" borderId="0" xfId="53" applyFont="1" applyFill="1" applyBorder="1" applyAlignment="1" applyProtection="1" quotePrefix="1">
      <alignment horizontal="left" vertical="center" wrapText="1"/>
      <protection hidden="1"/>
    </xf>
    <xf numFmtId="0" fontId="6" fillId="38" borderId="31" xfId="53" applyFont="1" applyFill="1" applyBorder="1" applyAlignment="1" applyProtection="1" quotePrefix="1">
      <alignment horizontal="center" vertical="center" wrapText="1"/>
      <protection hidden="1"/>
    </xf>
    <xf numFmtId="49" fontId="6" fillId="34" borderId="37" xfId="53" applyNumberFormat="1" applyFont="1" applyFill="1" applyBorder="1" applyAlignment="1" applyProtection="1">
      <alignment horizontal="left" vertical="center" wrapText="1"/>
      <protection hidden="1"/>
    </xf>
    <xf numFmtId="49" fontId="6" fillId="34" borderId="38" xfId="53" applyNumberFormat="1" applyFont="1" applyFill="1" applyBorder="1" applyAlignment="1" applyProtection="1">
      <alignment horizontal="left" vertical="center" wrapText="1"/>
      <protection hidden="1"/>
    </xf>
    <xf numFmtId="0" fontId="6" fillId="34" borderId="37" xfId="53" applyFont="1" applyFill="1" applyBorder="1" applyAlignment="1" applyProtection="1">
      <alignment horizontal="center" vertical="top" wrapText="1"/>
      <protection hidden="1"/>
    </xf>
    <xf numFmtId="2" fontId="6" fillId="34" borderId="38" xfId="53" applyNumberFormat="1" applyFont="1" applyFill="1" applyBorder="1" applyAlignment="1" applyProtection="1">
      <alignment horizontal="center" wrapText="1"/>
      <protection hidden="1"/>
    </xf>
    <xf numFmtId="2" fontId="6" fillId="34" borderId="37" xfId="53" applyNumberFormat="1" applyFont="1" applyFill="1" applyBorder="1" applyAlignment="1" applyProtection="1">
      <alignment horizontal="center" vertical="top" wrapText="1"/>
      <protection hidden="1"/>
    </xf>
    <xf numFmtId="49" fontId="6" fillId="34" borderId="39" xfId="53" applyNumberFormat="1" applyFont="1" applyFill="1" applyBorder="1" applyAlignment="1" applyProtection="1">
      <alignment horizontal="left" vertical="center" wrapText="1"/>
      <protection hidden="1"/>
    </xf>
    <xf numFmtId="49" fontId="6" fillId="34" borderId="40" xfId="53" applyNumberFormat="1" applyFont="1" applyFill="1" applyBorder="1" applyAlignment="1" applyProtection="1">
      <alignment horizontal="left" vertical="center" wrapText="1"/>
      <protection hidden="1"/>
    </xf>
    <xf numFmtId="0" fontId="4" fillId="34" borderId="31"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1" xfId="0" applyFont="1" applyFill="1" applyBorder="1" applyAlignment="1">
      <alignment vertical="center" wrapText="1"/>
    </xf>
    <xf numFmtId="49" fontId="4" fillId="34" borderId="36" xfId="0" applyNumberFormat="1" applyFont="1" applyFill="1" applyBorder="1" applyAlignment="1">
      <alignment horizontal="center" vertical="center" wrapText="1"/>
    </xf>
    <xf numFmtId="49" fontId="6" fillId="34" borderId="31" xfId="0" applyNumberFormat="1" applyFont="1" applyFill="1" applyBorder="1" applyAlignment="1">
      <alignment horizontal="left" vertical="center" wrapText="1"/>
    </xf>
    <xf numFmtId="0" fontId="6" fillId="34" borderId="31" xfId="0" applyFont="1" applyFill="1" applyBorder="1" applyAlignment="1" quotePrefix="1">
      <alignment horizontal="left" vertical="center" wrapText="1"/>
    </xf>
    <xf numFmtId="0" fontId="6" fillId="34" borderId="31" xfId="0" applyFont="1" applyFill="1" applyBorder="1" applyAlignment="1">
      <alignment vertical="center" wrapText="1"/>
    </xf>
    <xf numFmtId="49" fontId="6" fillId="34" borderId="31" xfId="0" applyNumberFormat="1" applyFont="1" applyFill="1" applyBorder="1" applyAlignment="1" quotePrefix="1">
      <alignment horizontal="left" vertical="center" wrapText="1"/>
    </xf>
    <xf numFmtId="0" fontId="4" fillId="34" borderId="42" xfId="0" applyFont="1" applyFill="1" applyBorder="1" applyAlignment="1">
      <alignment vertical="center" wrapText="1"/>
    </xf>
    <xf numFmtId="49" fontId="4" fillId="34" borderId="31" xfId="0" applyNumberFormat="1" applyFont="1" applyFill="1" applyBorder="1" applyAlignment="1">
      <alignment horizontal="center" vertical="center" wrapText="1"/>
    </xf>
    <xf numFmtId="49" fontId="4" fillId="34" borderId="36" xfId="0" applyNumberFormat="1" applyFont="1" applyFill="1" applyBorder="1" applyAlignment="1" quotePrefix="1">
      <alignment horizontal="center" vertical="center" wrapText="1"/>
    </xf>
    <xf numFmtId="0" fontId="6" fillId="34" borderId="31" xfId="0" applyFont="1" applyFill="1" applyBorder="1" applyAlignment="1">
      <alignment vertical="center"/>
    </xf>
    <xf numFmtId="0" fontId="4" fillId="34" borderId="31" xfId="0" applyFont="1" applyFill="1" applyBorder="1" applyAlignment="1">
      <alignment vertical="center" wrapText="1"/>
    </xf>
    <xf numFmtId="0" fontId="4" fillId="34" borderId="30" xfId="0" applyFont="1" applyFill="1" applyBorder="1" applyAlignment="1">
      <alignment vertical="center" wrapText="1"/>
    </xf>
    <xf numFmtId="0" fontId="6" fillId="34" borderId="0" xfId="0" applyFont="1" applyFill="1" applyBorder="1" applyAlignment="1">
      <alignment vertical="center"/>
    </xf>
    <xf numFmtId="0" fontId="4" fillId="34" borderId="0" xfId="0" applyFont="1" applyFill="1" applyBorder="1" applyAlignment="1">
      <alignment vertical="center"/>
    </xf>
    <xf numFmtId="0" fontId="6" fillId="34" borderId="0" xfId="0" applyFont="1" applyFill="1" applyBorder="1" applyAlignment="1">
      <alignment horizontal="left" vertical="center"/>
    </xf>
    <xf numFmtId="0" fontId="6" fillId="38" borderId="31" xfId="0" applyFont="1" applyFill="1" applyBorder="1" applyAlignment="1">
      <alignment horizontal="center" vertical="center" wrapText="1"/>
    </xf>
    <xf numFmtId="0" fontId="6" fillId="34" borderId="41" xfId="0" applyFont="1" applyFill="1" applyBorder="1" applyAlignment="1">
      <alignment vertical="center" wrapText="1"/>
    </xf>
    <xf numFmtId="0" fontId="6" fillId="34" borderId="42" xfId="0" applyFont="1" applyFill="1" applyBorder="1" applyAlignment="1">
      <alignment vertical="center" wrapText="1"/>
    </xf>
    <xf numFmtId="0" fontId="6" fillId="34" borderId="30" xfId="0" applyFont="1" applyFill="1" applyBorder="1" applyAlignment="1">
      <alignment vertical="center" wrapText="1"/>
    </xf>
    <xf numFmtId="0" fontId="6" fillId="34" borderId="0" xfId="0" applyFont="1" applyFill="1" applyBorder="1" applyAlignment="1">
      <alignment horizontal="center" vertical="center"/>
    </xf>
    <xf numFmtId="49" fontId="6" fillId="34" borderId="31" xfId="0" applyNumberFormat="1" applyFont="1" applyFill="1" applyBorder="1" applyAlignment="1">
      <alignment vertical="center" wrapText="1"/>
    </xf>
    <xf numFmtId="0" fontId="6" fillId="34" borderId="21" xfId="0" applyFont="1" applyFill="1" applyBorder="1" applyAlignment="1">
      <alignment vertical="center"/>
    </xf>
    <xf numFmtId="0" fontId="4" fillId="34" borderId="0" xfId="0" applyFont="1" applyFill="1" applyBorder="1" applyAlignment="1">
      <alignment horizontal="center" vertical="center"/>
    </xf>
    <xf numFmtId="0" fontId="6" fillId="34" borderId="0" xfId="0" applyFont="1" applyFill="1" applyBorder="1" applyAlignment="1">
      <alignment horizontal="left" vertical="center" indent="1"/>
    </xf>
    <xf numFmtId="0" fontId="6" fillId="34" borderId="31" xfId="0" applyFont="1" applyFill="1" applyBorder="1" applyAlignment="1">
      <alignment horizontal="justify" vertical="center"/>
    </xf>
    <xf numFmtId="0" fontId="6" fillId="34" borderId="21" xfId="0" applyFont="1" applyFill="1" applyBorder="1" applyAlignment="1">
      <alignment horizontal="center" vertical="center"/>
    </xf>
    <xf numFmtId="0" fontId="6" fillId="34" borderId="20" xfId="0" applyFont="1" applyFill="1" applyBorder="1" applyAlignment="1">
      <alignment vertical="center"/>
    </xf>
    <xf numFmtId="0" fontId="6" fillId="34" borderId="18" xfId="0" applyFont="1" applyFill="1" applyBorder="1" applyAlignment="1">
      <alignment vertical="center"/>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center"/>
      <protection hidden="1"/>
    </xf>
    <xf numFmtId="0" fontId="6" fillId="34" borderId="0" xfId="0" applyFont="1" applyFill="1" applyBorder="1" applyAlignment="1" applyProtection="1">
      <alignment horizontal="right" vertical="center"/>
      <protection hidden="1"/>
    </xf>
    <xf numFmtId="0" fontId="6" fillId="33" borderId="20" xfId="0" applyFont="1" applyFill="1" applyBorder="1" applyAlignment="1" applyProtection="1">
      <alignment vertical="center" wrapText="1"/>
      <protection hidden="1"/>
    </xf>
    <xf numFmtId="0" fontId="6" fillId="33" borderId="26" xfId="0" applyFont="1" applyFill="1" applyBorder="1" applyAlignment="1" applyProtection="1">
      <alignment vertical="center" wrapText="1"/>
      <protection hidden="1"/>
    </xf>
    <xf numFmtId="0" fontId="6" fillId="33" borderId="18" xfId="0" applyFont="1" applyFill="1" applyBorder="1" applyAlignment="1" applyProtection="1">
      <alignment wrapText="1"/>
      <protection hidden="1"/>
    </xf>
    <xf numFmtId="0" fontId="6" fillId="35" borderId="31" xfId="0" applyFont="1" applyFill="1" applyBorder="1" applyAlignment="1">
      <alignment wrapText="1"/>
    </xf>
    <xf numFmtId="193" fontId="6" fillId="35" borderId="31" xfId="0" applyNumberFormat="1" applyFont="1" applyFill="1" applyBorder="1" applyAlignment="1">
      <alignment horizontal="center" vertical="top" wrapText="1"/>
    </xf>
    <xf numFmtId="0" fontId="6" fillId="35" borderId="36" xfId="0" applyNumberFormat="1" applyFont="1" applyFill="1" applyBorder="1" applyAlignment="1">
      <alignment horizontal="center" vertical="top" wrapText="1"/>
    </xf>
    <xf numFmtId="2" fontId="21" fillId="32" borderId="0" xfId="0" applyNumberFormat="1" applyFont="1" applyFill="1" applyBorder="1" applyAlignment="1" applyProtection="1">
      <alignment vertical="center"/>
      <protection/>
    </xf>
    <xf numFmtId="179" fontId="21" fillId="32" borderId="0" xfId="0" applyNumberFormat="1" applyFont="1" applyFill="1" applyBorder="1" applyAlignment="1" applyProtection="1">
      <alignment vertical="center"/>
      <protection/>
    </xf>
    <xf numFmtId="179" fontId="22" fillId="32" borderId="0" xfId="0" applyNumberFormat="1" applyFont="1" applyFill="1" applyBorder="1" applyAlignment="1" applyProtection="1">
      <alignment vertical="center"/>
      <protection/>
    </xf>
    <xf numFmtId="175" fontId="21" fillId="32" borderId="0" xfId="0" applyNumberFormat="1" applyFont="1" applyFill="1" applyBorder="1" applyAlignment="1" applyProtection="1">
      <alignment vertical="center"/>
      <protection/>
    </xf>
    <xf numFmtId="0" fontId="6" fillId="35" borderId="11" xfId="0" applyFont="1" applyFill="1" applyBorder="1" applyAlignment="1">
      <alignment vertical="center" wrapText="1"/>
    </xf>
    <xf numFmtId="0" fontId="6" fillId="35" borderId="11" xfId="0" applyFont="1" applyFill="1" applyBorder="1" applyAlignment="1">
      <alignment vertical="top" wrapText="1"/>
    </xf>
    <xf numFmtId="49" fontId="6" fillId="35" borderId="11" xfId="0" applyNumberFormat="1" applyFont="1" applyFill="1" applyBorder="1" applyAlignment="1">
      <alignment vertical="center" wrapText="1"/>
    </xf>
    <xf numFmtId="4" fontId="6" fillId="35" borderId="11" xfId="0" applyNumberFormat="1" applyFont="1" applyFill="1" applyBorder="1" applyAlignment="1">
      <alignment vertical="center" wrapText="1"/>
    </xf>
    <xf numFmtId="0" fontId="6" fillId="35" borderId="11" xfId="0" applyNumberFormat="1" applyFont="1" applyFill="1" applyBorder="1" applyAlignment="1">
      <alignment vertical="top" wrapText="1"/>
    </xf>
    <xf numFmtId="0" fontId="6" fillId="35" borderId="0" xfId="0" applyFont="1" applyFill="1" applyBorder="1" applyAlignment="1">
      <alignment vertical="center" wrapText="1"/>
    </xf>
    <xf numFmtId="0" fontId="6" fillId="35" borderId="0" xfId="0" applyFont="1" applyFill="1" applyBorder="1" applyAlignment="1">
      <alignment vertical="top" wrapText="1"/>
    </xf>
    <xf numFmtId="49" fontId="6" fillId="35" borderId="0" xfId="0" applyNumberFormat="1" applyFont="1" applyFill="1" applyBorder="1" applyAlignment="1">
      <alignment vertical="center" wrapText="1"/>
    </xf>
    <xf numFmtId="0" fontId="6" fillId="35" borderId="0" xfId="0" applyNumberFormat="1" applyFont="1" applyFill="1" applyBorder="1" applyAlignment="1">
      <alignment vertical="center" wrapText="1"/>
    </xf>
    <xf numFmtId="0" fontId="6" fillId="35" borderId="0" xfId="0" applyNumberFormat="1" applyFont="1" applyFill="1" applyBorder="1" applyAlignment="1">
      <alignment vertical="top" wrapText="1"/>
    </xf>
    <xf numFmtId="0" fontId="23" fillId="32" borderId="0" xfId="0" applyFont="1" applyFill="1" applyBorder="1" applyAlignment="1" applyProtection="1">
      <alignment vertical="center"/>
      <protection hidden="1"/>
    </xf>
    <xf numFmtId="0" fontId="30" fillId="32" borderId="0" xfId="0" applyFont="1" applyFill="1" applyBorder="1" applyAlignment="1" applyProtection="1">
      <alignment vertical="center"/>
      <protection hidden="1"/>
    </xf>
    <xf numFmtId="0" fontId="23" fillId="32" borderId="0" xfId="0" applyFont="1" applyFill="1" applyBorder="1" applyAlignment="1" applyProtection="1">
      <alignment horizontal="right" vertical="center"/>
      <protection hidden="1"/>
    </xf>
    <xf numFmtId="0" fontId="29" fillId="32" borderId="0" xfId="0" applyFont="1" applyFill="1" applyBorder="1" applyAlignment="1" applyProtection="1">
      <alignment vertical="center"/>
      <protection hidden="1"/>
    </xf>
    <xf numFmtId="0" fontId="31" fillId="35" borderId="0" xfId="0" applyFont="1" applyFill="1" applyBorder="1" applyAlignment="1" applyProtection="1">
      <alignment vertical="center"/>
      <protection locked="0"/>
    </xf>
    <xf numFmtId="0" fontId="22" fillId="35" borderId="0" xfId="0" applyFont="1" applyFill="1" applyBorder="1" applyAlignment="1" applyProtection="1">
      <alignment vertical="center"/>
      <protection locked="0"/>
    </xf>
    <xf numFmtId="3" fontId="22" fillId="32" borderId="0" xfId="0" applyNumberFormat="1" applyFont="1" applyFill="1" applyBorder="1" applyAlignment="1" applyProtection="1">
      <alignment vertical="center" wrapText="1"/>
      <protection/>
    </xf>
    <xf numFmtId="0" fontId="22" fillId="32" borderId="0" xfId="0" applyFont="1" applyFill="1" applyBorder="1" applyAlignment="1" applyProtection="1">
      <alignment vertical="center" wrapText="1"/>
      <protection hidden="1"/>
    </xf>
    <xf numFmtId="0" fontId="22" fillId="32" borderId="0" xfId="0" applyFont="1" applyFill="1" applyBorder="1" applyAlignment="1" applyProtection="1">
      <alignment vertical="center"/>
      <protection hidden="1"/>
    </xf>
    <xf numFmtId="0" fontId="21" fillId="32" borderId="0" xfId="0" applyNumberFormat="1" applyFont="1" applyFill="1" applyBorder="1" applyAlignment="1" applyProtection="1">
      <alignment vertical="center"/>
      <protection/>
    </xf>
    <xf numFmtId="0" fontId="32" fillId="32" borderId="0" xfId="0" applyFont="1" applyFill="1" applyAlignment="1" applyProtection="1">
      <alignment horizontal="left" vertical="center"/>
      <protection hidden="1"/>
    </xf>
    <xf numFmtId="0" fontId="33" fillId="32" borderId="0" xfId="0" applyFont="1" applyFill="1" applyAlignment="1" applyProtection="1">
      <alignment vertical="center"/>
      <protection hidden="1"/>
    </xf>
    <xf numFmtId="0" fontId="3" fillId="32" borderId="0" xfId="0" applyFont="1" applyFill="1" applyBorder="1" applyAlignment="1" applyProtection="1">
      <alignment vertical="center"/>
      <protection/>
    </xf>
    <xf numFmtId="0" fontId="23" fillId="32" borderId="0" xfId="0" applyNumberFormat="1" applyFont="1" applyFill="1" applyAlignment="1" applyProtection="1">
      <alignment vertical="center"/>
      <protection hidden="1"/>
    </xf>
    <xf numFmtId="179" fontId="6" fillId="34" borderId="31" xfId="0" applyNumberFormat="1" applyFont="1" applyFill="1" applyBorder="1" applyAlignment="1" applyProtection="1">
      <alignment horizontal="center" vertical="center" wrapText="1"/>
      <protection locked="0"/>
    </xf>
    <xf numFmtId="1" fontId="15" fillId="35" borderId="0" xfId="0" applyNumberFormat="1" applyFont="1" applyFill="1" applyBorder="1" applyAlignment="1" applyProtection="1">
      <alignment horizontal="center"/>
      <protection/>
    </xf>
    <xf numFmtId="0" fontId="15" fillId="35" borderId="0" xfId="0" applyFont="1" applyFill="1" applyBorder="1" applyAlignment="1" applyProtection="1">
      <alignment horizontal="center"/>
      <protection/>
    </xf>
    <xf numFmtId="179" fontId="6" fillId="34" borderId="31" xfId="0" applyNumberFormat="1" applyFont="1" applyFill="1" applyBorder="1" applyAlignment="1" applyProtection="1">
      <alignment horizontal="center" vertical="center" wrapText="1"/>
      <protection/>
    </xf>
    <xf numFmtId="0" fontId="6" fillId="34" borderId="31" xfId="0" applyFont="1" applyFill="1" applyBorder="1" applyAlignment="1" applyProtection="1">
      <alignment horizontal="left" vertical="center" wrapText="1"/>
      <protection/>
    </xf>
    <xf numFmtId="0" fontId="6" fillId="34" borderId="31" xfId="0" applyFont="1" applyFill="1" applyBorder="1" applyAlignment="1" applyProtection="1">
      <alignment horizontal="center" vertical="center" wrapText="1"/>
      <protection/>
    </xf>
    <xf numFmtId="0" fontId="6" fillId="0" borderId="31" xfId="0" applyFont="1" applyBorder="1" applyAlignment="1" applyProtection="1">
      <alignment wrapText="1"/>
      <protection/>
    </xf>
    <xf numFmtId="0" fontId="4" fillId="40" borderId="31" xfId="0" applyFont="1" applyFill="1" applyBorder="1" applyAlignment="1" applyProtection="1">
      <alignment horizontal="center" vertical="center" wrapText="1"/>
      <protection/>
    </xf>
    <xf numFmtId="14" fontId="4" fillId="33" borderId="19" xfId="0" applyNumberFormat="1" applyFont="1" applyFill="1" applyBorder="1" applyAlignment="1" applyProtection="1">
      <alignment horizontal="center" vertical="center" wrapText="1"/>
      <protection locked="0"/>
    </xf>
    <xf numFmtId="14" fontId="4" fillId="33" borderId="20" xfId="0" applyNumberFormat="1" applyFont="1" applyFill="1" applyBorder="1" applyAlignment="1" applyProtection="1">
      <alignment horizontal="center" vertical="center" wrapText="1"/>
      <protection locked="0"/>
    </xf>
    <xf numFmtId="14" fontId="4" fillId="33" borderId="22" xfId="0" applyNumberFormat="1" applyFont="1" applyFill="1" applyBorder="1" applyAlignment="1" applyProtection="1">
      <alignment horizontal="center" vertical="center" wrapText="1"/>
      <protection locked="0"/>
    </xf>
    <xf numFmtId="14" fontId="4" fillId="33" borderId="23" xfId="0" applyNumberFormat="1" applyFont="1" applyFill="1" applyBorder="1" applyAlignment="1" applyProtection="1">
      <alignment horizontal="center" vertical="center" wrapText="1"/>
      <protection locked="0"/>
    </xf>
    <xf numFmtId="14" fontId="4" fillId="33" borderId="0" xfId="0" applyNumberFormat="1" applyFont="1" applyFill="1" applyBorder="1" applyAlignment="1" applyProtection="1">
      <alignment horizontal="center" vertical="center" wrapText="1"/>
      <protection locked="0"/>
    </xf>
    <xf numFmtId="14" fontId="4" fillId="33" borderId="24" xfId="0" applyNumberFormat="1" applyFont="1" applyFill="1" applyBorder="1" applyAlignment="1" applyProtection="1">
      <alignment horizontal="center" vertical="center" wrapText="1"/>
      <protection locked="0"/>
    </xf>
    <xf numFmtId="0" fontId="4" fillId="33" borderId="19" xfId="0" applyFont="1" applyFill="1" applyBorder="1" applyAlignment="1" applyProtection="1">
      <alignment horizontal="left" vertical="center"/>
      <protection/>
    </xf>
    <xf numFmtId="0" fontId="4" fillId="33" borderId="20" xfId="0" applyFont="1" applyFill="1" applyBorder="1" applyAlignment="1" applyProtection="1">
      <alignment horizontal="left" vertical="center"/>
      <protection/>
    </xf>
    <xf numFmtId="0" fontId="4" fillId="33" borderId="22" xfId="0" applyFont="1" applyFill="1" applyBorder="1" applyAlignment="1" applyProtection="1">
      <alignment horizontal="left" vertical="center"/>
      <protection/>
    </xf>
    <xf numFmtId="0" fontId="4" fillId="33" borderId="25"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xf>
    <xf numFmtId="0" fontId="4" fillId="33" borderId="26" xfId="0" applyFont="1" applyFill="1" applyBorder="1" applyAlignment="1" applyProtection="1">
      <alignment horizontal="left" vertical="center"/>
      <protection/>
    </xf>
    <xf numFmtId="0" fontId="4" fillId="40" borderId="31" xfId="0" applyFont="1" applyFill="1" applyBorder="1" applyAlignment="1" applyProtection="1">
      <alignment horizontal="left" vertical="center" wrapText="1"/>
      <protection/>
    </xf>
    <xf numFmtId="0" fontId="6" fillId="34" borderId="31" xfId="0" applyFont="1" applyFill="1" applyBorder="1" applyAlignment="1" applyProtection="1">
      <alignment horizontal="left" vertical="center" wrapText="1" indent="1"/>
      <protection/>
    </xf>
    <xf numFmtId="0" fontId="4" fillId="34" borderId="19" xfId="0" applyFont="1" applyFill="1" applyBorder="1" applyAlignment="1" applyProtection="1">
      <alignment horizontal="left" vertical="center"/>
      <protection/>
    </xf>
    <xf numFmtId="0" fontId="4" fillId="34" borderId="20" xfId="0" applyFont="1" applyFill="1" applyBorder="1" applyAlignment="1" applyProtection="1">
      <alignment horizontal="left" vertical="center"/>
      <protection/>
    </xf>
    <xf numFmtId="0" fontId="4" fillId="34" borderId="22" xfId="0" applyFont="1" applyFill="1" applyBorder="1" applyAlignment="1" applyProtection="1">
      <alignment horizontal="left" vertical="center"/>
      <protection/>
    </xf>
    <xf numFmtId="0" fontId="4" fillId="34" borderId="25"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protection/>
    </xf>
    <xf numFmtId="0" fontId="4" fillId="34" borderId="26" xfId="0" applyFont="1" applyFill="1" applyBorder="1" applyAlignment="1" applyProtection="1">
      <alignment horizontal="left" vertical="center"/>
      <protection/>
    </xf>
    <xf numFmtId="0" fontId="4" fillId="34" borderId="31" xfId="0" applyFont="1" applyFill="1" applyBorder="1" applyAlignment="1" applyProtection="1">
      <alignment horizontal="left" vertical="center"/>
      <protection/>
    </xf>
    <xf numFmtId="0" fontId="4" fillId="34" borderId="31" xfId="0" applyFont="1" applyFill="1" applyBorder="1" applyAlignment="1" applyProtection="1">
      <alignment horizontal="left" vertical="center" wrapText="1"/>
      <protection locked="0"/>
    </xf>
    <xf numFmtId="0" fontId="6" fillId="34" borderId="19"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25" xfId="0" applyFont="1" applyFill="1" applyBorder="1" applyAlignment="1" applyProtection="1">
      <alignment horizontal="center" vertical="center" wrapText="1"/>
      <protection/>
    </xf>
    <xf numFmtId="0" fontId="6" fillId="34" borderId="26" xfId="0" applyFont="1" applyFill="1" applyBorder="1" applyAlignment="1" applyProtection="1">
      <alignment horizontal="center" vertical="center" wrapText="1"/>
      <protection/>
    </xf>
    <xf numFmtId="3" fontId="8" fillId="33" borderId="20" xfId="0" applyNumberFormat="1" applyFont="1" applyFill="1" applyBorder="1" applyAlignment="1" applyProtection="1">
      <alignment horizontal="center" vertical="center" wrapText="1"/>
      <protection/>
    </xf>
    <xf numFmtId="3" fontId="2" fillId="33" borderId="20" xfId="0" applyNumberFormat="1" applyFont="1" applyFill="1" applyBorder="1" applyAlignment="1" applyProtection="1">
      <alignment horizontal="center" vertical="center" wrapText="1"/>
      <protection/>
    </xf>
    <xf numFmtId="49" fontId="4" fillId="33" borderId="21" xfId="0" applyNumberFormat="1" applyFont="1" applyFill="1" applyBorder="1" applyAlignment="1" applyProtection="1">
      <alignment horizontal="center" vertical="center"/>
      <protection locked="0"/>
    </xf>
    <xf numFmtId="0" fontId="4" fillId="34" borderId="31" xfId="0" applyFont="1" applyFill="1" applyBorder="1" applyAlignment="1" applyProtection="1">
      <alignment horizontal="left" vertical="center" wrapText="1"/>
      <protection/>
    </xf>
    <xf numFmtId="0" fontId="4" fillId="34" borderId="31" xfId="0" applyFont="1" applyFill="1" applyBorder="1" applyAlignment="1" applyProtection="1">
      <alignment horizontal="center" vertical="center" wrapText="1"/>
      <protection/>
    </xf>
    <xf numFmtId="179" fontId="6" fillId="34" borderId="30" xfId="0" applyNumberFormat="1" applyFont="1" applyFill="1" applyBorder="1" applyAlignment="1" applyProtection="1">
      <alignment horizontal="center" vertical="center" wrapText="1"/>
      <protection/>
    </xf>
    <xf numFmtId="179" fontId="4" fillId="36" borderId="31" xfId="0" applyNumberFormat="1" applyFont="1" applyFill="1" applyBorder="1" applyAlignment="1" applyProtection="1">
      <alignment horizontal="center" vertical="center" wrapText="1"/>
      <protection/>
    </xf>
    <xf numFmtId="179" fontId="6" fillId="34" borderId="41" xfId="0" applyNumberFormat="1" applyFont="1" applyFill="1" applyBorder="1" applyAlignment="1" applyProtection="1">
      <alignment horizontal="center"/>
      <protection/>
    </xf>
    <xf numFmtId="0" fontId="8" fillId="33" borderId="20" xfId="0" applyFont="1" applyFill="1" applyBorder="1" applyAlignment="1" applyProtection="1">
      <alignment horizontal="center" vertical="center"/>
      <protection/>
    </xf>
    <xf numFmtId="179" fontId="4" fillId="40" borderId="31" xfId="0" applyNumberFormat="1"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protection locked="0"/>
    </xf>
    <xf numFmtId="0" fontId="6" fillId="33" borderId="0" xfId="0" applyNumberFormat="1" applyFont="1" applyFill="1" applyBorder="1" applyAlignment="1" applyProtection="1">
      <alignment horizontal="left" vertical="center"/>
      <protection/>
    </xf>
    <xf numFmtId="0" fontId="6" fillId="33" borderId="0" xfId="0" applyNumberFormat="1" applyFont="1" applyFill="1" applyBorder="1" applyAlignment="1" applyProtection="1">
      <alignment horizontal="left" wrapText="1"/>
      <protection/>
    </xf>
    <xf numFmtId="180" fontId="6" fillId="34" borderId="31" xfId="0" applyNumberFormat="1" applyFont="1" applyFill="1" applyBorder="1" applyAlignment="1" applyProtection="1">
      <alignment horizontal="center" vertical="center" wrapText="1"/>
      <protection locked="0"/>
    </xf>
    <xf numFmtId="180" fontId="6" fillId="34" borderId="31" xfId="0" applyNumberFormat="1" applyFont="1" applyFill="1" applyBorder="1" applyAlignment="1" applyProtection="1">
      <alignment horizontal="center" vertical="center" wrapText="1"/>
      <protection/>
    </xf>
    <xf numFmtId="188" fontId="4" fillId="36" borderId="20" xfId="0" applyNumberFormat="1" applyFont="1" applyFill="1" applyBorder="1" applyAlignment="1" applyProtection="1">
      <alignment horizontal="center" wrapText="1"/>
      <protection/>
    </xf>
    <xf numFmtId="188" fontId="4" fillId="36" borderId="22" xfId="0" applyNumberFormat="1" applyFont="1" applyFill="1" applyBorder="1" applyAlignment="1" applyProtection="1">
      <alignment horizontal="center" wrapText="1"/>
      <protection/>
    </xf>
    <xf numFmtId="0" fontId="6" fillId="34" borderId="19" xfId="0" applyFont="1" applyFill="1" applyBorder="1" applyAlignment="1" applyProtection="1">
      <alignment horizontal="left" vertical="center" wrapText="1"/>
      <protection/>
    </xf>
    <xf numFmtId="0" fontId="6" fillId="34" borderId="20"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6" fillId="34" borderId="25" xfId="0" applyFont="1" applyFill="1" applyBorder="1" applyAlignment="1" applyProtection="1">
      <alignment horizontal="left" vertical="center" wrapText="1"/>
      <protection/>
    </xf>
    <xf numFmtId="0" fontId="6" fillId="34" borderId="21" xfId="0" applyFont="1" applyFill="1" applyBorder="1" applyAlignment="1" applyProtection="1">
      <alignment horizontal="left" vertical="center" wrapText="1"/>
      <protection/>
    </xf>
    <xf numFmtId="0" fontId="6" fillId="34" borderId="26" xfId="0" applyFont="1" applyFill="1" applyBorder="1" applyAlignment="1" applyProtection="1">
      <alignment horizontal="left" vertical="center" wrapText="1"/>
      <protection/>
    </xf>
    <xf numFmtId="179" fontId="6" fillId="34" borderId="30" xfId="0" applyNumberFormat="1" applyFont="1" applyFill="1" applyBorder="1" applyAlignment="1" applyProtection="1">
      <alignment horizontal="center" vertical="center" wrapText="1"/>
      <protection locked="0"/>
    </xf>
    <xf numFmtId="0" fontId="6" fillId="34" borderId="30" xfId="0" applyFont="1" applyFill="1" applyBorder="1" applyAlignment="1" applyProtection="1">
      <alignment horizontal="left" vertical="center" wrapText="1" indent="1"/>
      <protection/>
    </xf>
    <xf numFmtId="0" fontId="6" fillId="34" borderId="41" xfId="0" applyFont="1" applyFill="1" applyBorder="1" applyAlignment="1" applyProtection="1">
      <alignment horizontal="left" wrapText="1" indent="1"/>
      <protection/>
    </xf>
    <xf numFmtId="179" fontId="6" fillId="36" borderId="31" xfId="0" applyNumberFormat="1" applyFont="1" applyFill="1" applyBorder="1" applyAlignment="1" applyProtection="1">
      <alignment horizontal="center" vertical="center" wrapText="1"/>
      <protection/>
    </xf>
    <xf numFmtId="0" fontId="4" fillId="36" borderId="31" xfId="0" applyFont="1" applyFill="1" applyBorder="1" applyAlignment="1" applyProtection="1">
      <alignment horizontal="center" vertical="center" wrapText="1"/>
      <protection/>
    </xf>
    <xf numFmtId="14" fontId="4" fillId="33" borderId="25" xfId="0" applyNumberFormat="1" applyFont="1" applyFill="1" applyBorder="1" applyAlignment="1" applyProtection="1">
      <alignment horizontal="center" vertical="center" wrapText="1"/>
      <protection locked="0"/>
    </xf>
    <xf numFmtId="14" fontId="4" fillId="33" borderId="21" xfId="0" applyNumberFormat="1" applyFont="1" applyFill="1" applyBorder="1" applyAlignment="1" applyProtection="1">
      <alignment horizontal="center" vertical="center" wrapText="1"/>
      <protection locked="0"/>
    </xf>
    <xf numFmtId="14" fontId="4" fillId="33" borderId="26" xfId="0" applyNumberFormat="1" applyFont="1" applyFill="1" applyBorder="1" applyAlignment="1" applyProtection="1">
      <alignment horizontal="center" vertical="center" wrapText="1"/>
      <protection locked="0"/>
    </xf>
    <xf numFmtId="0" fontId="4" fillId="36" borderId="19" xfId="0" applyFont="1" applyFill="1" applyBorder="1" applyAlignment="1" applyProtection="1">
      <alignment horizontal="right" vertical="center" wrapText="1"/>
      <protection/>
    </xf>
    <xf numFmtId="0" fontId="4" fillId="36" borderId="20" xfId="0" applyFont="1" applyFill="1" applyBorder="1" applyAlignment="1" applyProtection="1">
      <alignment horizontal="right" vertical="center" wrapText="1"/>
      <protection/>
    </xf>
    <xf numFmtId="187" fontId="4" fillId="36" borderId="18" xfId="0" applyNumberFormat="1" applyFont="1" applyFill="1" applyBorder="1" applyAlignment="1" applyProtection="1">
      <alignment horizontal="center" vertical="center" wrapText="1"/>
      <protection/>
    </xf>
    <xf numFmtId="0" fontId="12" fillId="35" borderId="31" xfId="0" applyFont="1" applyFill="1" applyBorder="1" applyAlignment="1" applyProtection="1">
      <alignment horizontal="center" vertical="center" wrapText="1"/>
      <protection/>
    </xf>
    <xf numFmtId="179" fontId="6" fillId="36" borderId="31" xfId="0" applyNumberFormat="1"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protection/>
    </xf>
    <xf numFmtId="49" fontId="1" fillId="34" borderId="0" xfId="0" applyNumberFormat="1" applyFont="1" applyFill="1" applyBorder="1" applyAlignment="1" applyProtection="1" quotePrefix="1">
      <alignment horizontal="left" vertical="center"/>
      <protection/>
    </xf>
    <xf numFmtId="3" fontId="2" fillId="33" borderId="0" xfId="0" applyNumberFormat="1" applyFont="1" applyFill="1" applyBorder="1" applyAlignment="1" applyProtection="1">
      <alignment horizontal="left" vertical="center" wrapText="1"/>
      <protection/>
    </xf>
    <xf numFmtId="184" fontId="2" fillId="33" borderId="21"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wrapText="1"/>
      <protection/>
    </xf>
    <xf numFmtId="0" fontId="17" fillId="33" borderId="0" xfId="0" applyFont="1" applyFill="1" applyBorder="1" applyAlignment="1" applyProtection="1">
      <alignment horizontal="center" vertical="center"/>
      <protection/>
    </xf>
    <xf numFmtId="0" fontId="3" fillId="32" borderId="16" xfId="0" applyFont="1" applyFill="1" applyBorder="1" applyAlignment="1" applyProtection="1">
      <alignment horizontal="center" vertical="center"/>
      <protection/>
    </xf>
    <xf numFmtId="188" fontId="6" fillId="33" borderId="21" xfId="0" applyNumberFormat="1" applyFont="1" applyFill="1" applyBorder="1" applyAlignment="1" applyProtection="1">
      <alignment horizontal="center" vertical="center"/>
      <protection/>
    </xf>
    <xf numFmtId="14" fontId="2" fillId="39" borderId="31" xfId="0" applyNumberFormat="1" applyFont="1" applyFill="1" applyBorder="1" applyAlignment="1" applyProtection="1">
      <alignment horizontal="center" vertical="center"/>
      <protection/>
    </xf>
    <xf numFmtId="186" fontId="4" fillId="36" borderId="0" xfId="0" applyNumberFormat="1" applyFont="1" applyFill="1" applyBorder="1" applyAlignment="1" applyProtection="1">
      <alignment horizontal="center" vertical="center" wrapText="1"/>
      <protection/>
    </xf>
    <xf numFmtId="0" fontId="21" fillId="32" borderId="0" xfId="0" applyFont="1" applyFill="1" applyAlignment="1" applyProtection="1">
      <alignment horizontal="center" vertical="center"/>
      <protection hidden="1"/>
    </xf>
    <xf numFmtId="180" fontId="6" fillId="33" borderId="27" xfId="0" applyNumberFormat="1" applyFont="1" applyFill="1" applyBorder="1" applyAlignment="1" applyProtection="1">
      <alignment horizontal="center" vertical="center" wrapText="1"/>
      <protection locked="0"/>
    </xf>
    <xf numFmtId="180" fontId="6" fillId="33" borderId="18" xfId="0" applyNumberFormat="1" applyFont="1" applyFill="1" applyBorder="1" applyAlignment="1" applyProtection="1">
      <alignment horizontal="center" vertical="center" wrapText="1"/>
      <protection locked="0"/>
    </xf>
    <xf numFmtId="180" fontId="6" fillId="33" borderId="36" xfId="0" applyNumberFormat="1" applyFont="1" applyFill="1" applyBorder="1" applyAlignment="1" applyProtection="1">
      <alignment horizontal="center" vertical="center" wrapText="1"/>
      <protection locked="0"/>
    </xf>
    <xf numFmtId="179" fontId="6" fillId="37" borderId="27" xfId="0" applyNumberFormat="1" applyFont="1" applyFill="1" applyBorder="1" applyAlignment="1" applyProtection="1">
      <alignment horizontal="center" vertical="center" wrapText="1"/>
      <protection/>
    </xf>
    <xf numFmtId="179" fontId="6" fillId="37" borderId="18" xfId="0" applyNumberFormat="1" applyFont="1" applyFill="1" applyBorder="1" applyAlignment="1" applyProtection="1">
      <alignment horizontal="center" vertical="center" wrapText="1"/>
      <protection/>
    </xf>
    <xf numFmtId="179" fontId="6" fillId="37" borderId="36" xfId="0" applyNumberFormat="1" applyFont="1" applyFill="1" applyBorder="1" applyAlignment="1" applyProtection="1">
      <alignment horizontal="center" vertical="center" wrapText="1"/>
      <protection/>
    </xf>
    <xf numFmtId="180" fontId="6" fillId="33" borderId="27" xfId="0" applyNumberFormat="1" applyFont="1" applyFill="1" applyBorder="1" applyAlignment="1" applyProtection="1">
      <alignment horizontal="center" vertical="center" wrapText="1"/>
      <protection/>
    </xf>
    <xf numFmtId="180" fontId="6" fillId="33" borderId="18" xfId="0" applyNumberFormat="1" applyFont="1" applyFill="1" applyBorder="1" applyAlignment="1" applyProtection="1">
      <alignment horizontal="center" vertical="center" wrapText="1"/>
      <protection/>
    </xf>
    <xf numFmtId="180" fontId="6" fillId="33" borderId="36" xfId="0" applyNumberFormat="1" applyFont="1" applyFill="1" applyBorder="1" applyAlignment="1" applyProtection="1">
      <alignment horizontal="center" vertical="center" wrapText="1"/>
      <protection/>
    </xf>
    <xf numFmtId="179" fontId="6" fillId="33" borderId="19" xfId="0" applyNumberFormat="1" applyFont="1" applyFill="1" applyBorder="1" applyAlignment="1" applyProtection="1">
      <alignment horizontal="center" vertical="center" wrapText="1"/>
      <protection locked="0"/>
    </xf>
    <xf numFmtId="179" fontId="6" fillId="33" borderId="20" xfId="0" applyNumberFormat="1" applyFont="1" applyFill="1" applyBorder="1" applyAlignment="1" applyProtection="1">
      <alignment horizontal="center" vertical="center" wrapText="1"/>
      <protection locked="0"/>
    </xf>
    <xf numFmtId="179" fontId="6" fillId="33" borderId="22" xfId="0" applyNumberFormat="1" applyFont="1" applyFill="1" applyBorder="1" applyAlignment="1" applyProtection="1">
      <alignment horizontal="center" vertical="center" wrapText="1"/>
      <protection locked="0"/>
    </xf>
    <xf numFmtId="180" fontId="6" fillId="33" borderId="19" xfId="0" applyNumberFormat="1" applyFont="1" applyFill="1" applyBorder="1" applyAlignment="1" applyProtection="1">
      <alignment horizontal="center" vertical="center" wrapText="1"/>
      <protection locked="0"/>
    </xf>
    <xf numFmtId="180" fontId="6" fillId="33" borderId="20" xfId="0" applyNumberFormat="1" applyFont="1" applyFill="1" applyBorder="1" applyAlignment="1" applyProtection="1">
      <alignment horizontal="center" vertical="center" wrapText="1"/>
      <protection locked="0"/>
    </xf>
    <xf numFmtId="180" fontId="6" fillId="33" borderId="22" xfId="0" applyNumberFormat="1" applyFont="1" applyFill="1" applyBorder="1" applyAlignment="1" applyProtection="1">
      <alignment horizontal="center" vertical="center" wrapText="1"/>
      <protection locked="0"/>
    </xf>
    <xf numFmtId="179" fontId="6" fillId="33" borderId="27" xfId="0" applyNumberFormat="1" applyFont="1" applyFill="1" applyBorder="1" applyAlignment="1" applyProtection="1">
      <alignment horizontal="center" vertical="center" wrapText="1"/>
      <protection locked="0"/>
    </xf>
    <xf numFmtId="179" fontId="6" fillId="33" borderId="18" xfId="0" applyNumberFormat="1" applyFont="1" applyFill="1" applyBorder="1" applyAlignment="1" applyProtection="1">
      <alignment horizontal="center" vertical="center" wrapText="1"/>
      <protection locked="0"/>
    </xf>
    <xf numFmtId="179" fontId="6" fillId="33" borderId="36" xfId="0" applyNumberFormat="1" applyFont="1" applyFill="1" applyBorder="1" applyAlignment="1" applyProtection="1">
      <alignment horizontal="center" vertical="center" wrapText="1"/>
      <protection locked="0"/>
    </xf>
    <xf numFmtId="0" fontId="6" fillId="34" borderId="25" xfId="0" applyFont="1" applyFill="1" applyBorder="1" applyAlignment="1" applyProtection="1">
      <alignment horizontal="left" vertical="center" wrapText="1"/>
      <protection hidden="1"/>
    </xf>
    <xf numFmtId="0" fontId="6" fillId="34" borderId="21" xfId="0" applyFont="1" applyFill="1" applyBorder="1" applyAlignment="1" applyProtection="1">
      <alignment horizontal="left" vertical="center" wrapText="1"/>
      <protection hidden="1"/>
    </xf>
    <xf numFmtId="0" fontId="6" fillId="34" borderId="19" xfId="0" applyFont="1" applyFill="1" applyBorder="1" applyAlignment="1" applyProtection="1">
      <alignment horizontal="left" vertical="center" wrapText="1" indent="1"/>
      <protection hidden="1"/>
    </xf>
    <xf numFmtId="0" fontId="6" fillId="34" borderId="20" xfId="0" applyFont="1" applyFill="1" applyBorder="1" applyAlignment="1" applyProtection="1">
      <alignment horizontal="left" vertical="center" wrapText="1" indent="1"/>
      <protection hidden="1"/>
    </xf>
    <xf numFmtId="0" fontId="6" fillId="34" borderId="22" xfId="0" applyFont="1" applyFill="1" applyBorder="1" applyAlignment="1" applyProtection="1">
      <alignment horizontal="left" vertical="center" wrapText="1" indent="1"/>
      <protection hidden="1"/>
    </xf>
    <xf numFmtId="0" fontId="6" fillId="34" borderId="23" xfId="0" applyFont="1" applyFill="1" applyBorder="1" applyAlignment="1" applyProtection="1">
      <alignment horizontal="left" vertical="center" wrapText="1" indent="1"/>
      <protection hidden="1"/>
    </xf>
    <xf numFmtId="0" fontId="6" fillId="34" borderId="0" xfId="0" applyFont="1" applyFill="1" applyBorder="1" applyAlignment="1" applyProtection="1">
      <alignment horizontal="left" vertical="center" wrapText="1" indent="1"/>
      <protection hidden="1"/>
    </xf>
    <xf numFmtId="0" fontId="6" fillId="34" borderId="24" xfId="0" applyFont="1" applyFill="1" applyBorder="1" applyAlignment="1" applyProtection="1">
      <alignment horizontal="left" vertical="center" wrapText="1" indent="1"/>
      <protection hidden="1"/>
    </xf>
    <xf numFmtId="0" fontId="6" fillId="34" borderId="27" xfId="0" applyFont="1" applyFill="1" applyBorder="1" applyAlignment="1" applyProtection="1">
      <alignment horizontal="left" vertical="center" wrapText="1" indent="1"/>
      <protection hidden="1"/>
    </xf>
    <xf numFmtId="0" fontId="6" fillId="34" borderId="18" xfId="0" applyFont="1" applyFill="1" applyBorder="1" applyAlignment="1" applyProtection="1">
      <alignment horizontal="left" vertical="center" wrapText="1" indent="1"/>
      <protection hidden="1"/>
    </xf>
    <xf numFmtId="0" fontId="6" fillId="34" borderId="36" xfId="0" applyFont="1" applyFill="1" applyBorder="1" applyAlignment="1" applyProtection="1">
      <alignment horizontal="left" vertical="center" wrapText="1" indent="1"/>
      <protection hidden="1"/>
    </xf>
    <xf numFmtId="49" fontId="6" fillId="33" borderId="27" xfId="0" applyNumberFormat="1" applyFont="1" applyFill="1" applyBorder="1" applyAlignment="1" applyProtection="1">
      <alignment horizontal="center" vertical="center" wrapText="1"/>
      <protection/>
    </xf>
    <xf numFmtId="49" fontId="6" fillId="33" borderId="36" xfId="0" applyNumberFormat="1" applyFont="1" applyFill="1" applyBorder="1" applyAlignment="1" applyProtection="1">
      <alignment horizontal="center" vertical="center" wrapText="1"/>
      <protection/>
    </xf>
    <xf numFmtId="180" fontId="6" fillId="37" borderId="27" xfId="0" applyNumberFormat="1" applyFont="1" applyFill="1" applyBorder="1" applyAlignment="1" applyProtection="1">
      <alignment horizontal="center" vertical="center" wrapText="1"/>
      <protection locked="0"/>
    </xf>
    <xf numFmtId="180" fontId="6" fillId="37" borderId="18" xfId="0" applyNumberFormat="1" applyFont="1" applyFill="1" applyBorder="1" applyAlignment="1" applyProtection="1">
      <alignment horizontal="center" vertical="center" wrapText="1"/>
      <protection locked="0"/>
    </xf>
    <xf numFmtId="180" fontId="6" fillId="37" borderId="36" xfId="0" applyNumberFormat="1" applyFont="1" applyFill="1" applyBorder="1" applyAlignment="1" applyProtection="1">
      <alignment horizontal="center" vertical="center" wrapText="1"/>
      <protection locked="0"/>
    </xf>
    <xf numFmtId="49" fontId="6" fillId="33" borderId="19" xfId="0" applyNumberFormat="1" applyFont="1" applyFill="1" applyBorder="1" applyAlignment="1" applyProtection="1">
      <alignment horizontal="center" vertical="center" wrapText="1"/>
      <protection/>
    </xf>
    <xf numFmtId="49" fontId="6" fillId="33" borderId="22" xfId="0" applyNumberFormat="1" applyFont="1" applyFill="1" applyBorder="1" applyAlignment="1" applyProtection="1">
      <alignment horizontal="center" vertical="center" wrapText="1"/>
      <protection/>
    </xf>
    <xf numFmtId="49" fontId="6" fillId="33" borderId="23" xfId="0" applyNumberFormat="1" applyFont="1" applyFill="1" applyBorder="1" applyAlignment="1" applyProtection="1">
      <alignment horizontal="center" vertical="center" wrapText="1"/>
      <protection/>
    </xf>
    <xf numFmtId="49" fontId="6" fillId="33" borderId="24" xfId="0" applyNumberFormat="1" applyFont="1" applyFill="1" applyBorder="1" applyAlignment="1" applyProtection="1">
      <alignment horizontal="center" vertical="center" wrapText="1"/>
      <protection/>
    </xf>
    <xf numFmtId="180" fontId="6" fillId="33" borderId="23" xfId="0" applyNumberFormat="1" applyFont="1" applyFill="1" applyBorder="1" applyAlignment="1" applyProtection="1">
      <alignment horizontal="center" vertical="center" wrapText="1"/>
      <protection locked="0"/>
    </xf>
    <xf numFmtId="180" fontId="6" fillId="33" borderId="0" xfId="0" applyNumberFormat="1" applyFont="1" applyFill="1" applyBorder="1" applyAlignment="1" applyProtection="1">
      <alignment horizontal="center" vertical="center" wrapText="1"/>
      <protection locked="0"/>
    </xf>
    <xf numFmtId="180" fontId="6" fillId="33" borderId="24" xfId="0" applyNumberFormat="1" applyFont="1" applyFill="1" applyBorder="1" applyAlignment="1" applyProtection="1">
      <alignment horizontal="center" vertical="center" wrapText="1"/>
      <protection locked="0"/>
    </xf>
    <xf numFmtId="179" fontId="6" fillId="33" borderId="23" xfId="0" applyNumberFormat="1" applyFont="1" applyFill="1" applyBorder="1" applyAlignment="1" applyProtection="1">
      <alignment horizontal="center" vertical="center" wrapText="1"/>
      <protection locked="0"/>
    </xf>
    <xf numFmtId="179" fontId="6" fillId="33" borderId="0" xfId="0" applyNumberFormat="1" applyFont="1" applyFill="1" applyBorder="1" applyAlignment="1" applyProtection="1">
      <alignment horizontal="center" vertical="center" wrapText="1"/>
      <protection locked="0"/>
    </xf>
    <xf numFmtId="179" fontId="6" fillId="33" borderId="24" xfId="0" applyNumberFormat="1" applyFont="1" applyFill="1" applyBorder="1" applyAlignment="1" applyProtection="1">
      <alignment horizontal="center" vertical="center" wrapText="1"/>
      <protection locked="0"/>
    </xf>
    <xf numFmtId="179" fontId="6" fillId="37" borderId="27" xfId="0" applyNumberFormat="1" applyFont="1" applyFill="1" applyBorder="1" applyAlignment="1" applyProtection="1">
      <alignment horizontal="center" vertical="center" wrapText="1"/>
      <protection locked="0"/>
    </xf>
    <xf numFmtId="179" fontId="6" fillId="37" borderId="18" xfId="0" applyNumberFormat="1" applyFont="1" applyFill="1" applyBorder="1" applyAlignment="1" applyProtection="1">
      <alignment horizontal="center" vertical="center" wrapText="1"/>
      <protection locked="0"/>
    </xf>
    <xf numFmtId="179" fontId="6" fillId="37" borderId="36" xfId="0" applyNumberFormat="1" applyFont="1" applyFill="1" applyBorder="1" applyAlignment="1" applyProtection="1">
      <alignment horizontal="center" vertical="center" wrapText="1"/>
      <protection locked="0"/>
    </xf>
    <xf numFmtId="0" fontId="6" fillId="34" borderId="27" xfId="0" applyFont="1" applyFill="1" applyBorder="1" applyAlignment="1" applyProtection="1">
      <alignment horizontal="left" vertical="center" wrapText="1"/>
      <protection hidden="1"/>
    </xf>
    <xf numFmtId="0" fontId="6" fillId="34" borderId="18" xfId="0" applyFont="1" applyFill="1" applyBorder="1" applyAlignment="1" applyProtection="1">
      <alignment horizontal="left" vertical="center" wrapText="1"/>
      <protection hidden="1"/>
    </xf>
    <xf numFmtId="0" fontId="6" fillId="34" borderId="36" xfId="0" applyFont="1" applyFill="1" applyBorder="1" applyAlignment="1" applyProtection="1">
      <alignment horizontal="left" vertical="center" wrapText="1"/>
      <protection hidden="1"/>
    </xf>
    <xf numFmtId="0" fontId="6" fillId="34" borderId="25" xfId="0" applyFont="1" applyFill="1" applyBorder="1" applyAlignment="1" applyProtection="1">
      <alignment horizontal="left" vertical="center" wrapText="1" indent="1"/>
      <protection hidden="1"/>
    </xf>
    <xf numFmtId="0" fontId="6" fillId="34" borderId="21" xfId="0" applyFont="1" applyFill="1" applyBorder="1" applyAlignment="1" applyProtection="1">
      <alignment horizontal="left" vertical="center" wrapText="1" indent="1"/>
      <protection hidden="1"/>
    </xf>
    <xf numFmtId="0" fontId="6" fillId="34" borderId="26" xfId="0" applyFont="1" applyFill="1" applyBorder="1" applyAlignment="1" applyProtection="1">
      <alignment horizontal="left" vertical="center" wrapText="1" indent="1"/>
      <protection hidden="1"/>
    </xf>
    <xf numFmtId="179" fontId="6" fillId="37" borderId="19" xfId="0" applyNumberFormat="1" applyFont="1" applyFill="1" applyBorder="1" applyAlignment="1" applyProtection="1">
      <alignment horizontal="center" vertical="center" wrapText="1"/>
      <protection/>
    </xf>
    <xf numFmtId="179" fontId="6" fillId="37" borderId="20" xfId="0" applyNumberFormat="1" applyFont="1" applyFill="1" applyBorder="1" applyAlignment="1" applyProtection="1">
      <alignment horizontal="center" vertical="center" wrapText="1"/>
      <protection/>
    </xf>
    <xf numFmtId="179" fontId="6" fillId="37" borderId="22" xfId="0" applyNumberFormat="1" applyFont="1" applyFill="1" applyBorder="1" applyAlignment="1" applyProtection="1">
      <alignment horizontal="center" vertical="center" wrapText="1"/>
      <protection/>
    </xf>
    <xf numFmtId="0" fontId="4" fillId="34" borderId="31" xfId="0" applyNumberFormat="1" applyFont="1" applyFill="1" applyBorder="1" applyAlignment="1" applyProtection="1">
      <alignment horizontal="left" vertical="center" wrapText="1"/>
      <protection locked="0"/>
    </xf>
    <xf numFmtId="0" fontId="4" fillId="32" borderId="27" xfId="0" applyFont="1" applyFill="1" applyBorder="1" applyAlignment="1" applyProtection="1">
      <alignment horizontal="center" vertical="center"/>
      <protection hidden="1"/>
    </xf>
    <xf numFmtId="0" fontId="4" fillId="32" borderId="18" xfId="0" applyFont="1" applyFill="1" applyBorder="1" applyAlignment="1" applyProtection="1">
      <alignment horizontal="center" vertical="center"/>
      <protection hidden="1"/>
    </xf>
    <xf numFmtId="0" fontId="6" fillId="34" borderId="19" xfId="0" applyFont="1" applyFill="1" applyBorder="1" applyAlignment="1" applyProtection="1">
      <alignment horizontal="left" vertical="center" wrapText="1"/>
      <protection hidden="1"/>
    </xf>
    <xf numFmtId="0" fontId="6" fillId="34" borderId="20" xfId="0" applyFont="1" applyFill="1" applyBorder="1" applyAlignment="1" applyProtection="1">
      <alignment horizontal="left" vertical="center" wrapText="1"/>
      <protection hidden="1"/>
    </xf>
    <xf numFmtId="0" fontId="14" fillId="33" borderId="0" xfId="0" applyFont="1" applyFill="1" applyBorder="1" applyAlignment="1" applyProtection="1">
      <alignment horizontal="right" vertical="center"/>
      <protection hidden="1"/>
    </xf>
    <xf numFmtId="0" fontId="13" fillId="33" borderId="0" xfId="0" applyFont="1" applyFill="1" applyBorder="1" applyAlignment="1" applyProtection="1">
      <alignment horizontal="right" vertical="center" wrapText="1"/>
      <protection hidden="1"/>
    </xf>
    <xf numFmtId="0" fontId="6"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protection hidden="1"/>
    </xf>
    <xf numFmtId="49" fontId="4" fillId="32" borderId="27" xfId="0" applyNumberFormat="1" applyFont="1" applyFill="1" applyBorder="1" applyAlignment="1" applyProtection="1">
      <alignment horizontal="center" vertical="center" wrapText="1"/>
      <protection hidden="1"/>
    </xf>
    <xf numFmtId="49" fontId="4" fillId="32" borderId="36" xfId="0" applyNumberFormat="1" applyFont="1" applyFill="1" applyBorder="1" applyAlignment="1" applyProtection="1">
      <alignment horizontal="center" vertical="center" wrapText="1"/>
      <protection hidden="1"/>
    </xf>
    <xf numFmtId="0" fontId="4" fillId="32" borderId="27" xfId="0" applyFont="1" applyFill="1" applyBorder="1" applyAlignment="1" applyProtection="1">
      <alignment horizontal="center" vertical="center" wrapText="1"/>
      <protection hidden="1"/>
    </xf>
    <xf numFmtId="0" fontId="4" fillId="32" borderId="18" xfId="0" applyFont="1" applyFill="1" applyBorder="1" applyAlignment="1" applyProtection="1">
      <alignment horizontal="center" vertical="center" wrapText="1"/>
      <protection hidden="1"/>
    </xf>
    <xf numFmtId="0" fontId="4" fillId="32" borderId="36" xfId="0" applyFont="1" applyFill="1" applyBorder="1" applyAlignment="1" applyProtection="1">
      <alignment horizontal="center" vertical="center" wrapText="1"/>
      <protection hidden="1"/>
    </xf>
    <xf numFmtId="186" fontId="4" fillId="37" borderId="25" xfId="0" applyNumberFormat="1" applyFont="1" applyFill="1" applyBorder="1" applyAlignment="1" applyProtection="1">
      <alignment horizontal="center" vertical="center" wrapText="1"/>
      <protection/>
    </xf>
    <xf numFmtId="186" fontId="4" fillId="37" borderId="21" xfId="0" applyNumberFormat="1" applyFont="1" applyFill="1" applyBorder="1" applyAlignment="1" applyProtection="1">
      <alignment horizontal="center" vertical="center" wrapText="1"/>
      <protection/>
    </xf>
    <xf numFmtId="186" fontId="4" fillId="37" borderId="26" xfId="0" applyNumberFormat="1" applyFont="1" applyFill="1" applyBorder="1" applyAlignment="1" applyProtection="1">
      <alignment horizontal="center" vertical="center" wrapText="1"/>
      <protection/>
    </xf>
    <xf numFmtId="185" fontId="4" fillId="36" borderId="20" xfId="0" applyNumberFormat="1" applyFont="1" applyFill="1" applyBorder="1" applyAlignment="1" applyProtection="1">
      <alignment horizontal="center" vertical="center" wrapText="1"/>
      <protection/>
    </xf>
    <xf numFmtId="0" fontId="4" fillId="36" borderId="20" xfId="0" applyFont="1" applyFill="1" applyBorder="1" applyAlignment="1" applyProtection="1">
      <alignment horizontal="center" vertical="center" wrapText="1"/>
      <protection/>
    </xf>
    <xf numFmtId="0" fontId="4" fillId="36" borderId="22" xfId="0" applyFont="1" applyFill="1" applyBorder="1" applyAlignment="1" applyProtection="1">
      <alignment horizontal="center" vertical="center" wrapText="1"/>
      <protection/>
    </xf>
    <xf numFmtId="49" fontId="4" fillId="37" borderId="19" xfId="0" applyNumberFormat="1" applyFont="1" applyFill="1" applyBorder="1" applyAlignment="1" applyProtection="1">
      <alignment horizontal="center" vertical="center" wrapText="1"/>
      <protection/>
    </xf>
    <xf numFmtId="49" fontId="4" fillId="37" borderId="22" xfId="0" applyNumberFormat="1" applyFont="1" applyFill="1" applyBorder="1" applyAlignment="1" applyProtection="1">
      <alignment horizontal="center" vertical="center" wrapText="1"/>
      <protection/>
    </xf>
    <xf numFmtId="49" fontId="4" fillId="37" borderId="23" xfId="0" applyNumberFormat="1" applyFont="1" applyFill="1" applyBorder="1" applyAlignment="1" applyProtection="1">
      <alignment horizontal="center" vertical="center" wrapText="1"/>
      <protection/>
    </xf>
    <xf numFmtId="49" fontId="4" fillId="37" borderId="24" xfId="0" applyNumberFormat="1" applyFont="1" applyFill="1" applyBorder="1" applyAlignment="1" applyProtection="1">
      <alignment horizontal="center" vertical="center" wrapText="1"/>
      <protection/>
    </xf>
    <xf numFmtId="49" fontId="4" fillId="37" borderId="25" xfId="0" applyNumberFormat="1" applyFont="1" applyFill="1" applyBorder="1" applyAlignment="1" applyProtection="1">
      <alignment horizontal="center" vertical="center" wrapText="1"/>
      <protection/>
    </xf>
    <xf numFmtId="49" fontId="4" fillId="37" borderId="26" xfId="0" applyNumberFormat="1" applyFont="1" applyFill="1" applyBorder="1" applyAlignment="1" applyProtection="1">
      <alignment horizontal="center" vertical="center" wrapText="1"/>
      <protection/>
    </xf>
    <xf numFmtId="185" fontId="4" fillId="36" borderId="0" xfId="0" applyNumberFormat="1"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protection hidden="1"/>
    </xf>
    <xf numFmtId="0" fontId="4" fillId="36" borderId="20" xfId="0" applyFont="1" applyFill="1" applyBorder="1" applyAlignment="1" applyProtection="1">
      <alignment horizontal="center" vertical="center"/>
      <protection hidden="1"/>
    </xf>
    <xf numFmtId="0" fontId="4" fillId="36" borderId="22" xfId="0" applyFont="1" applyFill="1" applyBorder="1" applyAlignment="1" applyProtection="1">
      <alignment horizontal="center" vertical="center"/>
      <protection hidden="1"/>
    </xf>
    <xf numFmtId="0" fontId="4" fillId="36" borderId="23" xfId="0" applyFont="1" applyFill="1" applyBorder="1" applyAlignment="1" applyProtection="1">
      <alignment horizontal="center" vertical="center"/>
      <protection hidden="1"/>
    </xf>
    <xf numFmtId="0" fontId="4" fillId="36" borderId="0" xfId="0" applyFont="1" applyFill="1" applyBorder="1" applyAlignment="1" applyProtection="1">
      <alignment horizontal="center" vertical="center"/>
      <protection hidden="1"/>
    </xf>
    <xf numFmtId="0" fontId="4" fillId="36" borderId="24" xfId="0" applyFont="1" applyFill="1" applyBorder="1" applyAlignment="1" applyProtection="1">
      <alignment horizontal="center" vertical="center"/>
      <protection hidden="1"/>
    </xf>
    <xf numFmtId="0" fontId="4" fillId="36" borderId="25" xfId="0" applyFont="1" applyFill="1" applyBorder="1" applyAlignment="1" applyProtection="1">
      <alignment horizontal="center" vertical="center"/>
      <protection hidden="1"/>
    </xf>
    <xf numFmtId="0" fontId="4" fillId="36" borderId="21" xfId="0" applyFont="1" applyFill="1" applyBorder="1" applyAlignment="1" applyProtection="1">
      <alignment horizontal="center" vertical="center"/>
      <protection hidden="1"/>
    </xf>
    <xf numFmtId="0" fontId="4" fillId="36" borderId="26" xfId="0" applyFont="1" applyFill="1" applyBorder="1" applyAlignment="1" applyProtection="1">
      <alignment horizontal="center" vertical="center"/>
      <protection hidden="1"/>
    </xf>
    <xf numFmtId="49" fontId="6" fillId="33" borderId="25" xfId="0" applyNumberFormat="1" applyFont="1" applyFill="1" applyBorder="1" applyAlignment="1" applyProtection="1">
      <alignment horizontal="center" vertical="center" wrapText="1"/>
      <protection/>
    </xf>
    <xf numFmtId="49" fontId="6" fillId="33" borderId="26" xfId="0" applyNumberFormat="1" applyFont="1" applyFill="1" applyBorder="1" applyAlignment="1" applyProtection="1">
      <alignment horizontal="center" vertical="center" wrapText="1"/>
      <protection/>
    </xf>
    <xf numFmtId="179" fontId="6" fillId="33" borderId="25" xfId="0" applyNumberFormat="1" applyFont="1" applyFill="1" applyBorder="1" applyAlignment="1" applyProtection="1">
      <alignment horizontal="center" vertical="center" wrapText="1"/>
      <protection locked="0"/>
    </xf>
    <xf numFmtId="179" fontId="6" fillId="33" borderId="21" xfId="0" applyNumberFormat="1" applyFont="1" applyFill="1" applyBorder="1" applyAlignment="1" applyProtection="1">
      <alignment horizontal="center" vertical="center" wrapText="1"/>
      <protection locked="0"/>
    </xf>
    <xf numFmtId="179" fontId="6" fillId="33" borderId="26" xfId="0" applyNumberFormat="1" applyFont="1" applyFill="1" applyBorder="1" applyAlignment="1" applyProtection="1">
      <alignment horizontal="center" vertical="center" wrapText="1"/>
      <protection locked="0"/>
    </xf>
    <xf numFmtId="179" fontId="6" fillId="33" borderId="19" xfId="0" applyNumberFormat="1" applyFont="1" applyFill="1" applyBorder="1" applyAlignment="1" applyProtection="1">
      <alignment horizontal="center" vertical="center" wrapText="1"/>
      <protection/>
    </xf>
    <xf numFmtId="179" fontId="6" fillId="33" borderId="20" xfId="0" applyNumberFormat="1" applyFont="1" applyFill="1" applyBorder="1" applyAlignment="1" applyProtection="1">
      <alignment horizontal="center" vertical="center" wrapText="1"/>
      <protection/>
    </xf>
    <xf numFmtId="179" fontId="6" fillId="33" borderId="22" xfId="0" applyNumberFormat="1" applyFont="1" applyFill="1" applyBorder="1" applyAlignment="1" applyProtection="1">
      <alignment horizontal="center" vertical="center" wrapText="1"/>
      <protection/>
    </xf>
    <xf numFmtId="180" fontId="6" fillId="33" borderId="25" xfId="0" applyNumberFormat="1" applyFont="1" applyFill="1" applyBorder="1" applyAlignment="1" applyProtection="1">
      <alignment horizontal="center" vertical="center" wrapText="1"/>
      <protection locked="0"/>
    </xf>
    <xf numFmtId="180" fontId="6" fillId="33" borderId="21" xfId="0" applyNumberFormat="1" applyFont="1" applyFill="1" applyBorder="1" applyAlignment="1" applyProtection="1">
      <alignment horizontal="center" vertical="center" wrapText="1"/>
      <protection locked="0"/>
    </xf>
    <xf numFmtId="180" fontId="6" fillId="33" borderId="26" xfId="0" applyNumberFormat="1" applyFont="1" applyFill="1" applyBorder="1" applyAlignment="1" applyProtection="1">
      <alignment horizontal="center" vertical="center" wrapText="1"/>
      <protection locked="0"/>
    </xf>
    <xf numFmtId="180" fontId="6" fillId="37" borderId="25" xfId="0" applyNumberFormat="1" applyFont="1" applyFill="1" applyBorder="1" applyAlignment="1" applyProtection="1">
      <alignment horizontal="center" vertical="center" wrapText="1"/>
      <protection/>
    </xf>
    <xf numFmtId="180" fontId="6" fillId="37" borderId="21" xfId="0" applyNumberFormat="1" applyFont="1" applyFill="1" applyBorder="1" applyAlignment="1" applyProtection="1">
      <alignment horizontal="center" vertical="center" wrapText="1"/>
      <protection/>
    </xf>
    <xf numFmtId="180" fontId="6" fillId="37" borderId="26" xfId="0" applyNumberFormat="1" applyFont="1" applyFill="1" applyBorder="1" applyAlignment="1" applyProtection="1">
      <alignment horizontal="center" vertical="center" wrapText="1"/>
      <protection/>
    </xf>
    <xf numFmtId="179" fontId="6" fillId="33" borderId="27" xfId="0" applyNumberFormat="1" applyFont="1" applyFill="1" applyBorder="1" applyAlignment="1" applyProtection="1">
      <alignment horizontal="center" vertical="center" wrapText="1"/>
      <protection/>
    </xf>
    <xf numFmtId="179" fontId="6" fillId="33" borderId="18" xfId="0" applyNumberFormat="1" applyFont="1" applyFill="1" applyBorder="1" applyAlignment="1" applyProtection="1">
      <alignment horizontal="center" vertical="center" wrapText="1"/>
      <protection/>
    </xf>
    <xf numFmtId="179" fontId="6" fillId="33" borderId="36" xfId="0" applyNumberFormat="1" applyFont="1" applyFill="1" applyBorder="1" applyAlignment="1" applyProtection="1">
      <alignment horizontal="center" vertical="center" wrapText="1"/>
      <protection/>
    </xf>
    <xf numFmtId="179" fontId="6" fillId="37" borderId="19" xfId="0" applyNumberFormat="1" applyFont="1" applyFill="1" applyBorder="1" applyAlignment="1" applyProtection="1">
      <alignment horizontal="center" vertical="center" wrapText="1"/>
      <protection locked="0"/>
    </xf>
    <xf numFmtId="179" fontId="6" fillId="37" borderId="20" xfId="0" applyNumberFormat="1" applyFont="1" applyFill="1" applyBorder="1" applyAlignment="1" applyProtection="1">
      <alignment horizontal="center" vertical="center" wrapText="1"/>
      <protection locked="0"/>
    </xf>
    <xf numFmtId="179" fontId="6" fillId="37" borderId="22" xfId="0" applyNumberFormat="1" applyFont="1" applyFill="1" applyBorder="1" applyAlignment="1" applyProtection="1">
      <alignment horizontal="center" vertical="center" wrapText="1"/>
      <protection locked="0"/>
    </xf>
    <xf numFmtId="0" fontId="2" fillId="33" borderId="21" xfId="0" applyNumberFormat="1" applyFont="1" applyFill="1" applyBorder="1" applyAlignment="1" applyProtection="1">
      <alignment horizontal="center" vertical="center"/>
      <protection locked="0"/>
    </xf>
    <xf numFmtId="49" fontId="8" fillId="33" borderId="20" xfId="0" applyNumberFormat="1" applyFont="1" applyFill="1" applyBorder="1" applyAlignment="1" applyProtection="1">
      <alignment horizontal="center" vertical="center"/>
      <protection/>
    </xf>
    <xf numFmtId="49" fontId="1" fillId="33" borderId="20" xfId="0" applyNumberFormat="1" applyFont="1" applyFill="1" applyBorder="1" applyAlignment="1" applyProtection="1">
      <alignment horizontal="center" vertical="center"/>
      <protection/>
    </xf>
    <xf numFmtId="180" fontId="6" fillId="33" borderId="19" xfId="0" applyNumberFormat="1" applyFont="1" applyFill="1" applyBorder="1" applyAlignment="1" applyProtection="1">
      <alignment horizontal="center" vertical="center" wrapText="1"/>
      <protection/>
    </xf>
    <xf numFmtId="180" fontId="6" fillId="33" borderId="20" xfId="0" applyNumberFormat="1" applyFont="1" applyFill="1" applyBorder="1" applyAlignment="1" applyProtection="1">
      <alignment horizontal="center" vertical="center" wrapText="1"/>
      <protection/>
    </xf>
    <xf numFmtId="180" fontId="6" fillId="33" borderId="22" xfId="0" applyNumberFormat="1" applyFont="1" applyFill="1" applyBorder="1" applyAlignment="1" applyProtection="1">
      <alignment horizontal="center" vertical="center" wrapText="1"/>
      <protection/>
    </xf>
    <xf numFmtId="185" fontId="4" fillId="33" borderId="21" xfId="0" applyNumberFormat="1" applyFont="1" applyFill="1" applyBorder="1" applyAlignment="1" applyProtection="1">
      <alignment horizontal="right" vertical="center"/>
      <protection hidden="1" locked="0"/>
    </xf>
    <xf numFmtId="185" fontId="4" fillId="33" borderId="21" xfId="0" applyNumberFormat="1" applyFont="1" applyFill="1" applyBorder="1" applyAlignment="1" applyProtection="1">
      <alignment horizontal="left" vertical="center"/>
      <protection hidden="1" locked="0"/>
    </xf>
    <xf numFmtId="186" fontId="4" fillId="33" borderId="0" xfId="0" applyNumberFormat="1" applyFont="1" applyFill="1" applyBorder="1" applyAlignment="1" applyProtection="1">
      <alignment horizontal="left" vertical="center"/>
      <protection locked="0"/>
    </xf>
    <xf numFmtId="188" fontId="6" fillId="33" borderId="21" xfId="0" applyNumberFormat="1" applyFont="1" applyFill="1" applyBorder="1" applyAlignment="1" applyProtection="1">
      <alignment horizontal="center" vertical="center"/>
      <protection locked="0"/>
    </xf>
    <xf numFmtId="49" fontId="1" fillId="33" borderId="0" xfId="0" applyNumberFormat="1" applyFont="1" applyFill="1" applyBorder="1" applyAlignment="1" applyProtection="1">
      <alignment horizontal="center" vertical="center"/>
      <protection locked="0"/>
    </xf>
    <xf numFmtId="49" fontId="1" fillId="33" borderId="21" xfId="0" applyNumberFormat="1" applyFont="1" applyFill="1" applyBorder="1" applyAlignment="1" applyProtection="1">
      <alignment horizontal="center" vertical="center"/>
      <protection locked="0"/>
    </xf>
    <xf numFmtId="0" fontId="6" fillId="33" borderId="0" xfId="0" applyNumberFormat="1" applyFont="1" applyFill="1" applyBorder="1" applyAlignment="1" applyProtection="1">
      <alignment horizontal="left" vertical="center" wrapText="1"/>
      <protection locked="0"/>
    </xf>
    <xf numFmtId="0" fontId="2" fillId="34" borderId="0" xfId="0" applyFont="1" applyFill="1" applyBorder="1" applyAlignment="1" applyProtection="1">
      <alignment horizontal="center" vertical="center" wrapText="1"/>
      <protection hidden="1"/>
    </xf>
    <xf numFmtId="0" fontId="4" fillId="34" borderId="19" xfId="0" applyFont="1" applyFill="1" applyBorder="1" applyAlignment="1" applyProtection="1">
      <alignment horizontal="left" vertical="center" wrapText="1"/>
      <protection locked="0"/>
    </xf>
    <xf numFmtId="0" fontId="4" fillId="34" borderId="20" xfId="0" applyFont="1" applyFill="1" applyBorder="1" applyAlignment="1" applyProtection="1">
      <alignment horizontal="left" vertical="center" wrapText="1"/>
      <protection locked="0"/>
    </xf>
    <xf numFmtId="0" fontId="4" fillId="34" borderId="22" xfId="0" applyFont="1" applyFill="1" applyBorder="1" applyAlignment="1" applyProtection="1">
      <alignment horizontal="left" vertical="center" wrapText="1"/>
      <protection locked="0"/>
    </xf>
    <xf numFmtId="0" fontId="4" fillId="34" borderId="25" xfId="0" applyFont="1" applyFill="1" applyBorder="1" applyAlignment="1" applyProtection="1">
      <alignment horizontal="left" vertical="center" wrapText="1"/>
      <protection locked="0"/>
    </xf>
    <xf numFmtId="0" fontId="4" fillId="34" borderId="21" xfId="0" applyFont="1" applyFill="1" applyBorder="1" applyAlignment="1" applyProtection="1">
      <alignment horizontal="left" vertical="center" wrapText="1"/>
      <protection locked="0"/>
    </xf>
    <xf numFmtId="0" fontId="4" fillId="34" borderId="26" xfId="0" applyFont="1" applyFill="1" applyBorder="1" applyAlignment="1" applyProtection="1">
      <alignment horizontal="left" vertical="center" wrapText="1"/>
      <protection locked="0"/>
    </xf>
    <xf numFmtId="0" fontId="8" fillId="34" borderId="20"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179" fontId="6" fillId="36" borderId="19" xfId="0" applyNumberFormat="1" applyFont="1" applyFill="1" applyBorder="1" applyAlignment="1" applyProtection="1">
      <alignment horizontal="center" vertical="center" wrapText="1"/>
      <protection/>
    </xf>
    <xf numFmtId="179" fontId="6" fillId="36" borderId="20" xfId="0" applyNumberFormat="1" applyFont="1" applyFill="1" applyBorder="1" applyAlignment="1" applyProtection="1">
      <alignment horizontal="center" vertical="center" wrapText="1"/>
      <protection/>
    </xf>
    <xf numFmtId="179" fontId="6" fillId="36" borderId="22" xfId="0" applyNumberFormat="1" applyFont="1" applyFill="1" applyBorder="1" applyAlignment="1" applyProtection="1">
      <alignment horizontal="center" vertical="center" wrapText="1"/>
      <protection/>
    </xf>
    <xf numFmtId="179" fontId="6" fillId="36" borderId="25" xfId="0" applyNumberFormat="1" applyFont="1" applyFill="1" applyBorder="1" applyAlignment="1" applyProtection="1">
      <alignment horizontal="center" vertical="center" wrapText="1"/>
      <protection/>
    </xf>
    <xf numFmtId="179" fontId="6" fillId="36" borderId="21" xfId="0" applyNumberFormat="1" applyFont="1" applyFill="1" applyBorder="1" applyAlignment="1" applyProtection="1">
      <alignment horizontal="center" vertical="center" wrapText="1"/>
      <protection/>
    </xf>
    <xf numFmtId="179" fontId="6" fillId="36" borderId="26" xfId="0" applyNumberFormat="1" applyFont="1" applyFill="1" applyBorder="1" applyAlignment="1" applyProtection="1">
      <alignment horizontal="center" vertical="center" wrapText="1"/>
      <protection/>
    </xf>
    <xf numFmtId="179" fontId="6" fillId="34" borderId="19" xfId="0" applyNumberFormat="1" applyFont="1" applyFill="1" applyBorder="1" applyAlignment="1" applyProtection="1">
      <alignment horizontal="center" vertical="center" wrapText="1"/>
      <protection/>
    </xf>
    <xf numFmtId="179" fontId="6" fillId="34" borderId="20" xfId="0" applyNumberFormat="1" applyFont="1" applyFill="1" applyBorder="1" applyAlignment="1" applyProtection="1">
      <alignment horizontal="center" vertical="center" wrapText="1"/>
      <protection/>
    </xf>
    <xf numFmtId="179" fontId="6" fillId="34" borderId="22" xfId="0" applyNumberFormat="1" applyFont="1" applyFill="1" applyBorder="1" applyAlignment="1" applyProtection="1">
      <alignment horizontal="center" vertical="center" wrapText="1"/>
      <protection/>
    </xf>
    <xf numFmtId="179" fontId="6" fillId="34" borderId="25" xfId="0" applyNumberFormat="1" applyFont="1" applyFill="1" applyBorder="1" applyAlignment="1" applyProtection="1">
      <alignment horizontal="center" vertical="center" wrapText="1"/>
      <protection/>
    </xf>
    <xf numFmtId="179" fontId="6" fillId="34" borderId="21" xfId="0" applyNumberFormat="1" applyFont="1" applyFill="1" applyBorder="1" applyAlignment="1" applyProtection="1">
      <alignment horizontal="center" vertical="center" wrapText="1"/>
      <protection/>
    </xf>
    <xf numFmtId="179" fontId="6" fillId="34" borderId="26" xfId="0" applyNumberFormat="1" applyFont="1" applyFill="1" applyBorder="1" applyAlignment="1" applyProtection="1">
      <alignment horizontal="center" vertical="center" wrapText="1"/>
      <protection/>
    </xf>
    <xf numFmtId="49" fontId="8" fillId="34" borderId="20" xfId="0" applyNumberFormat="1" applyFont="1" applyFill="1" applyBorder="1" applyAlignment="1" applyProtection="1">
      <alignment horizontal="center" vertical="center"/>
      <protection locked="0"/>
    </xf>
    <xf numFmtId="0" fontId="2" fillId="34" borderId="21" xfId="0" applyNumberFormat="1" applyFont="1" applyFill="1" applyBorder="1" applyAlignment="1" applyProtection="1">
      <alignment horizontal="center" vertical="center"/>
      <protection locked="0"/>
    </xf>
    <xf numFmtId="0" fontId="6" fillId="34" borderId="31" xfId="0" applyFont="1" applyFill="1" applyBorder="1" applyAlignment="1" applyProtection="1">
      <alignment horizontal="left" vertical="center" wrapText="1" indent="1"/>
      <protection locked="0"/>
    </xf>
    <xf numFmtId="49" fontId="6" fillId="34" borderId="19" xfId="0" applyNumberFormat="1" applyFont="1" applyFill="1" applyBorder="1" applyAlignment="1" applyProtection="1">
      <alignment horizontal="center" vertical="center" wrapText="1"/>
      <protection/>
    </xf>
    <xf numFmtId="49" fontId="6" fillId="34" borderId="22" xfId="0" applyNumberFormat="1" applyFont="1" applyFill="1" applyBorder="1" applyAlignment="1" applyProtection="1">
      <alignment horizontal="center" vertical="center" wrapText="1"/>
      <protection/>
    </xf>
    <xf numFmtId="49" fontId="6" fillId="34" borderId="25" xfId="0" applyNumberFormat="1" applyFont="1" applyFill="1" applyBorder="1" applyAlignment="1" applyProtection="1">
      <alignment horizontal="center" vertical="center" wrapText="1"/>
      <protection/>
    </xf>
    <xf numFmtId="49" fontId="6" fillId="34" borderId="26" xfId="0" applyNumberFormat="1" applyFont="1" applyFill="1" applyBorder="1" applyAlignment="1" applyProtection="1">
      <alignment horizontal="center" vertical="center" wrapText="1"/>
      <protection/>
    </xf>
    <xf numFmtId="0" fontId="14" fillId="34" borderId="0" xfId="0" applyFont="1" applyFill="1" applyBorder="1" applyAlignment="1" applyProtection="1">
      <alignment horizontal="right" vertical="center"/>
      <protection hidden="1"/>
    </xf>
    <xf numFmtId="0" fontId="13" fillId="34" borderId="0" xfId="0" applyFont="1" applyFill="1" applyBorder="1" applyAlignment="1" applyProtection="1">
      <alignment horizontal="right" vertical="center"/>
      <protection hidden="1"/>
    </xf>
    <xf numFmtId="0" fontId="6" fillId="34" borderId="31" xfId="0" applyFont="1" applyFill="1" applyBorder="1" applyAlignment="1" applyProtection="1">
      <alignment horizontal="left" vertical="center" wrapText="1"/>
      <protection hidden="1"/>
    </xf>
    <xf numFmtId="0" fontId="4" fillId="35" borderId="27" xfId="0" applyFont="1" applyFill="1" applyBorder="1" applyAlignment="1" applyProtection="1">
      <alignment horizontal="center" vertical="center" wrapText="1"/>
      <protection hidden="1"/>
    </xf>
    <xf numFmtId="0" fontId="4" fillId="35" borderId="18" xfId="0" applyFont="1" applyFill="1" applyBorder="1" applyAlignment="1" applyProtection="1">
      <alignment horizontal="center" vertical="center" wrapText="1"/>
      <protection hidden="1"/>
    </xf>
    <xf numFmtId="0" fontId="4" fillId="35" borderId="36" xfId="0" applyFont="1" applyFill="1" applyBorder="1" applyAlignment="1" applyProtection="1">
      <alignment horizontal="center" vertical="center" wrapText="1"/>
      <protection hidden="1"/>
    </xf>
    <xf numFmtId="0" fontId="6" fillId="34" borderId="0" xfId="0" applyNumberFormat="1" applyFont="1" applyFill="1" applyBorder="1" applyAlignment="1" applyProtection="1">
      <alignment horizontal="left" wrapText="1"/>
      <protection locked="0"/>
    </xf>
    <xf numFmtId="3" fontId="4" fillId="36" borderId="19" xfId="0" applyNumberFormat="1" applyFont="1" applyFill="1" applyBorder="1" applyAlignment="1" applyProtection="1">
      <alignment horizontal="center" vertical="center" wrapText="1"/>
      <protection hidden="1"/>
    </xf>
    <xf numFmtId="3" fontId="4" fillId="36" borderId="20" xfId="0" applyNumberFormat="1" applyFont="1" applyFill="1" applyBorder="1" applyAlignment="1" applyProtection="1">
      <alignment horizontal="center" vertical="center" wrapText="1"/>
      <protection hidden="1"/>
    </xf>
    <xf numFmtId="3" fontId="4" fillId="36" borderId="22" xfId="0" applyNumberFormat="1" applyFont="1" applyFill="1" applyBorder="1" applyAlignment="1" applyProtection="1">
      <alignment horizontal="center" vertical="center" wrapText="1"/>
      <protection hidden="1"/>
    </xf>
    <xf numFmtId="3" fontId="4" fillId="36" borderId="23" xfId="0" applyNumberFormat="1" applyFont="1" applyFill="1" applyBorder="1" applyAlignment="1" applyProtection="1">
      <alignment horizontal="center" vertical="center" wrapText="1"/>
      <protection hidden="1"/>
    </xf>
    <xf numFmtId="3" fontId="4" fillId="36" borderId="0" xfId="0" applyNumberFormat="1" applyFont="1" applyFill="1" applyBorder="1" applyAlignment="1" applyProtection="1">
      <alignment horizontal="center" vertical="center" wrapText="1"/>
      <protection hidden="1"/>
    </xf>
    <xf numFmtId="3" fontId="4" fillId="36" borderId="24" xfId="0" applyNumberFormat="1" applyFont="1" applyFill="1" applyBorder="1" applyAlignment="1" applyProtection="1">
      <alignment horizontal="center" vertical="center" wrapText="1"/>
      <protection hidden="1"/>
    </xf>
    <xf numFmtId="3" fontId="4" fillId="36" borderId="25" xfId="0" applyNumberFormat="1" applyFont="1" applyFill="1" applyBorder="1" applyAlignment="1" applyProtection="1">
      <alignment horizontal="center" vertical="center" wrapText="1"/>
      <protection hidden="1"/>
    </xf>
    <xf numFmtId="3" fontId="4" fillId="36" borderId="21" xfId="0" applyNumberFormat="1" applyFont="1" applyFill="1" applyBorder="1" applyAlignment="1" applyProtection="1">
      <alignment horizontal="center" vertical="center" wrapText="1"/>
      <protection hidden="1"/>
    </xf>
    <xf numFmtId="3" fontId="4" fillId="36" borderId="26" xfId="0" applyNumberFormat="1" applyFont="1" applyFill="1" applyBorder="1" applyAlignment="1" applyProtection="1">
      <alignment horizontal="center" vertical="center" wrapText="1"/>
      <protection hidden="1"/>
    </xf>
    <xf numFmtId="0" fontId="6" fillId="34" borderId="19" xfId="0" applyFont="1" applyFill="1" applyBorder="1" applyAlignment="1" applyProtection="1">
      <alignment horizontal="left" vertical="center" wrapText="1" indent="1"/>
      <protection locked="0"/>
    </xf>
    <xf numFmtId="0" fontId="6" fillId="34" borderId="20" xfId="0" applyFont="1" applyFill="1" applyBorder="1" applyAlignment="1" applyProtection="1">
      <alignment horizontal="left" vertical="center" wrapText="1" indent="1"/>
      <protection locked="0"/>
    </xf>
    <xf numFmtId="0" fontId="6" fillId="34" borderId="22" xfId="0" applyFont="1" applyFill="1" applyBorder="1" applyAlignment="1" applyProtection="1">
      <alignment horizontal="left" vertical="center" wrapText="1" indent="1"/>
      <protection locked="0"/>
    </xf>
    <xf numFmtId="0" fontId="6" fillId="34" borderId="25" xfId="0" applyFont="1" applyFill="1" applyBorder="1" applyAlignment="1" applyProtection="1">
      <alignment horizontal="left" vertical="center" wrapText="1" indent="1"/>
      <protection locked="0"/>
    </xf>
    <xf numFmtId="0" fontId="6" fillId="34" borderId="21" xfId="0" applyFont="1" applyFill="1" applyBorder="1" applyAlignment="1" applyProtection="1">
      <alignment horizontal="left" vertical="center" wrapText="1" indent="1"/>
      <protection locked="0"/>
    </xf>
    <xf numFmtId="0" fontId="6" fillId="34" borderId="26" xfId="0" applyFont="1" applyFill="1" applyBorder="1" applyAlignment="1" applyProtection="1">
      <alignment horizontal="left" vertical="center" wrapText="1" indent="1"/>
      <protection locked="0"/>
    </xf>
    <xf numFmtId="0" fontId="6" fillId="34" borderId="31" xfId="0" applyFont="1" applyFill="1" applyBorder="1" applyAlignment="1" applyProtection="1">
      <alignment horizontal="left" vertical="center" wrapText="1"/>
      <protection locked="0"/>
    </xf>
    <xf numFmtId="0" fontId="6" fillId="34" borderId="18" xfId="0" applyFont="1" applyFill="1" applyBorder="1" applyAlignment="1" applyProtection="1">
      <alignment horizontal="center" vertical="center" wrapText="1"/>
      <protection locked="0"/>
    </xf>
    <xf numFmtId="0" fontId="6" fillId="34" borderId="20" xfId="0" applyFont="1" applyFill="1" applyBorder="1" applyAlignment="1" applyProtection="1">
      <alignment horizontal="left" vertical="center" wrapText="1"/>
      <protection locked="0"/>
    </xf>
    <xf numFmtId="0" fontId="6" fillId="34" borderId="25" xfId="0" applyFont="1" applyFill="1" applyBorder="1" applyAlignment="1" applyProtection="1">
      <alignment horizontal="left" vertical="center" wrapText="1"/>
      <protection locked="0"/>
    </xf>
    <xf numFmtId="0" fontId="6" fillId="34" borderId="21" xfId="0" applyFont="1" applyFill="1" applyBorder="1" applyAlignment="1" applyProtection="1">
      <alignment horizontal="left" vertical="center" wrapText="1"/>
      <protection locked="0"/>
    </xf>
    <xf numFmtId="0" fontId="6" fillId="34" borderId="26" xfId="0" applyFont="1" applyFill="1" applyBorder="1" applyAlignment="1" applyProtection="1">
      <alignment horizontal="left" vertical="center" wrapText="1"/>
      <protection locked="0"/>
    </xf>
    <xf numFmtId="0" fontId="6" fillId="34" borderId="19" xfId="0" applyFont="1" applyFill="1" applyBorder="1" applyAlignment="1" applyProtection="1">
      <alignment horizontal="left" vertical="center"/>
      <protection locked="0"/>
    </xf>
    <xf numFmtId="0" fontId="6" fillId="34" borderId="20" xfId="0" applyFont="1" applyFill="1" applyBorder="1" applyAlignment="1" applyProtection="1">
      <alignment horizontal="left" vertical="center"/>
      <protection locked="0"/>
    </xf>
    <xf numFmtId="0" fontId="6" fillId="34" borderId="22" xfId="0" applyFont="1" applyFill="1" applyBorder="1" applyAlignment="1" applyProtection="1">
      <alignment horizontal="left" vertical="center"/>
      <protection locked="0"/>
    </xf>
    <xf numFmtId="0" fontId="6" fillId="34" borderId="25" xfId="0" applyFont="1" applyFill="1" applyBorder="1" applyAlignment="1" applyProtection="1">
      <alignment horizontal="left" vertical="center"/>
      <protection locked="0"/>
    </xf>
    <xf numFmtId="0" fontId="6" fillId="34" borderId="21" xfId="0" applyFont="1" applyFill="1" applyBorder="1" applyAlignment="1" applyProtection="1">
      <alignment horizontal="left" vertical="center"/>
      <protection locked="0"/>
    </xf>
    <xf numFmtId="0" fontId="6" fillId="34" borderId="26" xfId="0" applyFont="1" applyFill="1" applyBorder="1" applyAlignment="1" applyProtection="1">
      <alignment horizontal="left" vertical="center"/>
      <protection locked="0"/>
    </xf>
    <xf numFmtId="0" fontId="6" fillId="34" borderId="19" xfId="0" applyNumberFormat="1" applyFont="1" applyFill="1" applyBorder="1" applyAlignment="1" applyProtection="1">
      <alignment horizontal="left" vertical="center" wrapText="1"/>
      <protection locked="0"/>
    </xf>
    <xf numFmtId="0" fontId="6" fillId="34" borderId="20" xfId="0" applyNumberFormat="1" applyFont="1" applyFill="1" applyBorder="1" applyAlignment="1" applyProtection="1">
      <alignment horizontal="left" vertical="center" wrapText="1"/>
      <protection locked="0"/>
    </xf>
    <xf numFmtId="0" fontId="6" fillId="34" borderId="22" xfId="0" applyNumberFormat="1" applyFont="1" applyFill="1" applyBorder="1" applyAlignment="1" applyProtection="1">
      <alignment horizontal="left" vertical="center" wrapText="1"/>
      <protection locked="0"/>
    </xf>
    <xf numFmtId="0" fontId="6" fillId="34" borderId="25" xfId="0" applyNumberFormat="1" applyFont="1" applyFill="1" applyBorder="1" applyAlignment="1" applyProtection="1">
      <alignment horizontal="left" vertical="center" wrapText="1"/>
      <protection locked="0"/>
    </xf>
    <xf numFmtId="0" fontId="6" fillId="34" borderId="21" xfId="0" applyNumberFormat="1" applyFont="1" applyFill="1" applyBorder="1" applyAlignment="1" applyProtection="1">
      <alignment horizontal="left" vertical="center" wrapText="1"/>
      <protection locked="0"/>
    </xf>
    <xf numFmtId="0" fontId="6" fillId="34" borderId="26" xfId="0" applyNumberFormat="1" applyFont="1" applyFill="1" applyBorder="1" applyAlignment="1" applyProtection="1">
      <alignment horizontal="left" vertical="center" wrapText="1"/>
      <protection locked="0"/>
    </xf>
    <xf numFmtId="0" fontId="4" fillId="35" borderId="27" xfId="0" applyFont="1" applyFill="1" applyBorder="1" applyAlignment="1" applyProtection="1">
      <alignment horizontal="center" vertical="center"/>
      <protection hidden="1"/>
    </xf>
    <xf numFmtId="0" fontId="4" fillId="35" borderId="18" xfId="0" applyFont="1" applyFill="1" applyBorder="1" applyAlignment="1" applyProtection="1">
      <alignment horizontal="center" vertical="center"/>
      <protection hidden="1"/>
    </xf>
    <xf numFmtId="0" fontId="4" fillId="35" borderId="36" xfId="0" applyFont="1" applyFill="1" applyBorder="1" applyAlignment="1" applyProtection="1">
      <alignment horizontal="center" vertical="center"/>
      <protection hidden="1"/>
    </xf>
    <xf numFmtId="0" fontId="6" fillId="34" borderId="20" xfId="0" applyFont="1" applyFill="1" applyBorder="1" applyAlignment="1" applyProtection="1">
      <alignment horizontal="center" vertical="center" wrapText="1"/>
      <protection locked="0"/>
    </xf>
    <xf numFmtId="0" fontId="6" fillId="34" borderId="22" xfId="0" applyFont="1" applyFill="1" applyBorder="1" applyAlignment="1" applyProtection="1">
      <alignment horizontal="center" vertical="center" wrapText="1"/>
      <protection locked="0"/>
    </xf>
    <xf numFmtId="0" fontId="6" fillId="34" borderId="21" xfId="0" applyFont="1" applyFill="1" applyBorder="1" applyAlignment="1" applyProtection="1">
      <alignment horizontal="center" vertical="center" wrapText="1"/>
      <protection locked="0"/>
    </xf>
    <xf numFmtId="0" fontId="6" fillId="34" borderId="26" xfId="0" applyFont="1" applyFill="1" applyBorder="1" applyAlignment="1" applyProtection="1">
      <alignment horizontal="center" vertical="center" wrapText="1"/>
      <protection locked="0"/>
    </xf>
    <xf numFmtId="176" fontId="6" fillId="34" borderId="19" xfId="0" applyNumberFormat="1" applyFont="1" applyFill="1" applyBorder="1" applyAlignment="1" applyProtection="1">
      <alignment horizontal="left" wrapText="1"/>
      <protection locked="0"/>
    </xf>
    <xf numFmtId="176" fontId="6" fillId="34" borderId="20" xfId="0" applyNumberFormat="1" applyFont="1" applyFill="1" applyBorder="1" applyAlignment="1" applyProtection="1">
      <alignment horizontal="left" wrapText="1"/>
      <protection locked="0"/>
    </xf>
    <xf numFmtId="0" fontId="6" fillId="34" borderId="19" xfId="0" applyFont="1" applyFill="1" applyBorder="1" applyAlignment="1" applyProtection="1">
      <alignment horizontal="left"/>
      <protection locked="0"/>
    </xf>
    <xf numFmtId="0" fontId="6" fillId="34" borderId="20" xfId="0" applyFont="1" applyFill="1" applyBorder="1" applyAlignment="1" applyProtection="1">
      <alignment horizontal="left"/>
      <protection locked="0"/>
    </xf>
    <xf numFmtId="188" fontId="6" fillId="34" borderId="21" xfId="0" applyNumberFormat="1" applyFont="1" applyFill="1" applyBorder="1" applyAlignment="1" applyProtection="1">
      <alignment horizontal="center" vertical="center"/>
      <protection locked="0"/>
    </xf>
    <xf numFmtId="0" fontId="4" fillId="34" borderId="19" xfId="0" applyFont="1" applyFill="1" applyBorder="1" applyAlignment="1" applyProtection="1">
      <alignment horizontal="left" vertical="center" wrapText="1"/>
      <protection hidden="1"/>
    </xf>
    <xf numFmtId="0" fontId="4" fillId="34" borderId="20" xfId="0" applyFont="1" applyFill="1" applyBorder="1" applyAlignment="1" applyProtection="1">
      <alignment horizontal="left" vertical="center" wrapText="1"/>
      <protection hidden="1"/>
    </xf>
    <xf numFmtId="0" fontId="4" fillId="34" borderId="22" xfId="0" applyFont="1" applyFill="1" applyBorder="1" applyAlignment="1" applyProtection="1">
      <alignment horizontal="left" vertical="center" wrapText="1"/>
      <protection hidden="1"/>
    </xf>
    <xf numFmtId="0" fontId="4" fillId="36" borderId="19" xfId="0" applyFont="1" applyFill="1" applyBorder="1" applyAlignment="1" applyProtection="1">
      <alignment horizontal="center" vertical="center" wrapText="1"/>
      <protection hidden="1"/>
    </xf>
    <xf numFmtId="0" fontId="4" fillId="36" borderId="20" xfId="0" applyFont="1" applyFill="1" applyBorder="1" applyAlignment="1" applyProtection="1">
      <alignment horizontal="center" vertical="center" wrapText="1"/>
      <protection hidden="1"/>
    </xf>
    <xf numFmtId="0" fontId="4" fillId="36" borderId="22" xfId="0" applyFont="1" applyFill="1" applyBorder="1" applyAlignment="1" applyProtection="1">
      <alignment horizontal="center" vertical="center" wrapText="1"/>
      <protection hidden="1"/>
    </xf>
    <xf numFmtId="0" fontId="4" fillId="36" borderId="23" xfId="0" applyFont="1" applyFill="1" applyBorder="1" applyAlignment="1" applyProtection="1">
      <alignment horizontal="center" vertical="center" wrapText="1"/>
      <protection hidden="1"/>
    </xf>
    <xf numFmtId="0" fontId="4" fillId="36" borderId="0" xfId="0" applyFont="1" applyFill="1" applyBorder="1" applyAlignment="1" applyProtection="1">
      <alignment horizontal="center" vertical="center" wrapText="1"/>
      <protection hidden="1"/>
    </xf>
    <xf numFmtId="0" fontId="4" fillId="36" borderId="24" xfId="0" applyFont="1" applyFill="1" applyBorder="1" applyAlignment="1" applyProtection="1">
      <alignment horizontal="center" vertical="center" wrapText="1"/>
      <protection hidden="1"/>
    </xf>
    <xf numFmtId="0" fontId="4" fillId="36" borderId="25" xfId="0" applyFont="1" applyFill="1" applyBorder="1" applyAlignment="1" applyProtection="1">
      <alignment horizontal="center" vertical="center" wrapText="1"/>
      <protection hidden="1"/>
    </xf>
    <xf numFmtId="0" fontId="4" fillId="36" borderId="21" xfId="0" applyFont="1" applyFill="1" applyBorder="1" applyAlignment="1" applyProtection="1">
      <alignment horizontal="center" vertical="center" wrapText="1"/>
      <protection hidden="1"/>
    </xf>
    <xf numFmtId="0" fontId="4" fillId="36" borderId="26" xfId="0" applyFont="1" applyFill="1" applyBorder="1" applyAlignment="1" applyProtection="1">
      <alignment horizontal="center" vertical="center" wrapText="1"/>
      <protection hidden="1"/>
    </xf>
    <xf numFmtId="0" fontId="4" fillId="36" borderId="41" xfId="0" applyFont="1" applyFill="1" applyBorder="1" applyAlignment="1" applyProtection="1">
      <alignment horizontal="center" vertical="center" wrapText="1"/>
      <protection hidden="1"/>
    </xf>
    <xf numFmtId="0" fontId="4" fillId="36" borderId="42" xfId="0" applyFont="1" applyFill="1" applyBorder="1" applyAlignment="1" applyProtection="1">
      <alignment horizontal="center" vertical="center" wrapText="1"/>
      <protection hidden="1"/>
    </xf>
    <xf numFmtId="0" fontId="4" fillId="36" borderId="30" xfId="0" applyFont="1" applyFill="1" applyBorder="1" applyAlignment="1" applyProtection="1">
      <alignment horizontal="center" vertical="center" wrapText="1"/>
      <protection hidden="1"/>
    </xf>
    <xf numFmtId="49" fontId="4" fillId="36" borderId="19" xfId="0" applyNumberFormat="1" applyFont="1" applyFill="1" applyBorder="1" applyAlignment="1" applyProtection="1">
      <alignment horizontal="center" vertical="center" wrapText="1"/>
      <protection hidden="1"/>
    </xf>
    <xf numFmtId="49" fontId="4" fillId="36" borderId="20" xfId="0" applyNumberFormat="1" applyFont="1" applyFill="1" applyBorder="1" applyAlignment="1" applyProtection="1">
      <alignment horizontal="center" vertical="center" wrapText="1"/>
      <protection hidden="1"/>
    </xf>
    <xf numFmtId="49" fontId="4" fillId="36" borderId="22" xfId="0" applyNumberFormat="1" applyFont="1" applyFill="1" applyBorder="1" applyAlignment="1" applyProtection="1">
      <alignment horizontal="center" vertical="center" wrapText="1"/>
      <protection hidden="1"/>
    </xf>
    <xf numFmtId="49" fontId="4" fillId="36" borderId="23" xfId="0" applyNumberFormat="1" applyFont="1" applyFill="1" applyBorder="1" applyAlignment="1" applyProtection="1">
      <alignment horizontal="center" vertical="center" wrapText="1"/>
      <protection hidden="1"/>
    </xf>
    <xf numFmtId="49" fontId="4" fillId="36" borderId="0" xfId="0" applyNumberFormat="1" applyFont="1" applyFill="1" applyBorder="1" applyAlignment="1" applyProtection="1">
      <alignment horizontal="center" vertical="center" wrapText="1"/>
      <protection hidden="1"/>
    </xf>
    <xf numFmtId="49" fontId="4" fillId="36" borderId="24" xfId="0" applyNumberFormat="1" applyFont="1" applyFill="1" applyBorder="1" applyAlignment="1" applyProtection="1">
      <alignment horizontal="center" vertical="center" wrapText="1"/>
      <protection hidden="1"/>
    </xf>
    <xf numFmtId="49" fontId="4" fillId="36" borderId="25" xfId="0" applyNumberFormat="1" applyFont="1" applyFill="1" applyBorder="1" applyAlignment="1" applyProtection="1">
      <alignment horizontal="center" vertical="center" wrapText="1"/>
      <protection hidden="1"/>
    </xf>
    <xf numFmtId="49" fontId="4" fillId="36" borderId="21" xfId="0" applyNumberFormat="1" applyFont="1" applyFill="1" applyBorder="1" applyAlignment="1" applyProtection="1">
      <alignment horizontal="center" vertical="center" wrapText="1"/>
      <protection hidden="1"/>
    </xf>
    <xf numFmtId="49" fontId="4" fillId="36" borderId="26" xfId="0" applyNumberFormat="1" applyFont="1" applyFill="1" applyBorder="1" applyAlignment="1" applyProtection="1">
      <alignment horizontal="center" vertical="center" wrapText="1"/>
      <protection hidden="1"/>
    </xf>
    <xf numFmtId="188" fontId="6" fillId="33" borderId="21" xfId="0" applyNumberFormat="1"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8" fillId="33" borderId="20" xfId="0" applyFont="1" applyFill="1" applyBorder="1" applyAlignment="1" applyProtection="1">
      <alignment horizontal="center" vertical="center"/>
      <protection/>
    </xf>
    <xf numFmtId="0" fontId="6" fillId="33" borderId="0" xfId="0" applyNumberFormat="1" applyFont="1" applyFill="1" applyBorder="1" applyAlignment="1" applyProtection="1">
      <alignment horizontal="left" vertical="center" wrapText="1"/>
      <protection locked="0"/>
    </xf>
    <xf numFmtId="179" fontId="6" fillId="37" borderId="19" xfId="0" applyNumberFormat="1" applyFont="1" applyFill="1" applyBorder="1" applyAlignment="1" applyProtection="1">
      <alignment horizontal="center" vertical="center"/>
      <protection locked="0"/>
    </xf>
    <xf numFmtId="179" fontId="6" fillId="37" borderId="20" xfId="0" applyNumberFormat="1" applyFont="1" applyFill="1" applyBorder="1" applyAlignment="1" applyProtection="1">
      <alignment horizontal="center" vertical="center"/>
      <protection locked="0"/>
    </xf>
    <xf numFmtId="179" fontId="6" fillId="37" borderId="22" xfId="0" applyNumberFormat="1" applyFont="1" applyFill="1" applyBorder="1" applyAlignment="1" applyProtection="1">
      <alignment horizontal="center" vertical="center"/>
      <protection locked="0"/>
    </xf>
    <xf numFmtId="179" fontId="6" fillId="37" borderId="25" xfId="0" applyNumberFormat="1" applyFont="1" applyFill="1" applyBorder="1" applyAlignment="1" applyProtection="1">
      <alignment horizontal="center" vertical="center"/>
      <protection locked="0"/>
    </xf>
    <xf numFmtId="179" fontId="6" fillId="37" borderId="21" xfId="0" applyNumberFormat="1" applyFont="1" applyFill="1" applyBorder="1" applyAlignment="1" applyProtection="1">
      <alignment horizontal="center" vertical="center"/>
      <protection locked="0"/>
    </xf>
    <xf numFmtId="179" fontId="6" fillId="37" borderId="26" xfId="0" applyNumberFormat="1" applyFont="1" applyFill="1" applyBorder="1" applyAlignment="1" applyProtection="1">
      <alignment horizontal="center" vertical="center"/>
      <protection locked="0"/>
    </xf>
    <xf numFmtId="49" fontId="4" fillId="33" borderId="20" xfId="0" applyNumberFormat="1"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19" xfId="0" applyFont="1" applyFill="1" applyBorder="1" applyAlignment="1" applyProtection="1">
      <alignment horizontal="left" vertical="center" wrapText="1" indent="1"/>
      <protection hidden="1"/>
    </xf>
    <xf numFmtId="0" fontId="6" fillId="33" borderId="20" xfId="0" applyFont="1" applyFill="1" applyBorder="1" applyAlignment="1" applyProtection="1">
      <alignment horizontal="left" vertical="center" indent="1"/>
      <protection hidden="1"/>
    </xf>
    <xf numFmtId="0" fontId="6" fillId="33" borderId="22" xfId="0" applyFont="1" applyFill="1" applyBorder="1" applyAlignment="1" applyProtection="1">
      <alignment horizontal="left" vertical="center" indent="1"/>
      <protection hidden="1"/>
    </xf>
    <xf numFmtId="0" fontId="6" fillId="33" borderId="25" xfId="0" applyFont="1" applyFill="1" applyBorder="1" applyAlignment="1" applyProtection="1">
      <alignment horizontal="left" vertical="center" indent="1"/>
      <protection hidden="1"/>
    </xf>
    <xf numFmtId="0" fontId="6" fillId="33" borderId="21" xfId="0" applyFont="1" applyFill="1" applyBorder="1" applyAlignment="1" applyProtection="1">
      <alignment horizontal="left" vertical="center" indent="1"/>
      <protection hidden="1"/>
    </xf>
    <xf numFmtId="0" fontId="6" fillId="33" borderId="26" xfId="0" applyFont="1" applyFill="1" applyBorder="1" applyAlignment="1" applyProtection="1">
      <alignment horizontal="left" vertical="center" indent="1"/>
      <protection hidden="1"/>
    </xf>
    <xf numFmtId="49" fontId="6" fillId="33" borderId="19" xfId="0" applyNumberFormat="1" applyFont="1" applyFill="1" applyBorder="1" applyAlignment="1" applyProtection="1">
      <alignment horizontal="center" vertical="center"/>
      <protection hidden="1"/>
    </xf>
    <xf numFmtId="49" fontId="6" fillId="33" borderId="22" xfId="0" applyNumberFormat="1" applyFont="1" applyFill="1" applyBorder="1" applyAlignment="1" applyProtection="1">
      <alignment horizontal="center" vertical="center"/>
      <protection hidden="1"/>
    </xf>
    <xf numFmtId="49" fontId="6" fillId="33" borderId="25" xfId="0" applyNumberFormat="1" applyFont="1" applyFill="1" applyBorder="1" applyAlignment="1" applyProtection="1">
      <alignment horizontal="center" vertical="center"/>
      <protection hidden="1"/>
    </xf>
    <xf numFmtId="49" fontId="6" fillId="33" borderId="26" xfId="0" applyNumberFormat="1" applyFont="1" applyFill="1" applyBorder="1" applyAlignment="1" applyProtection="1">
      <alignment horizontal="center" vertical="center"/>
      <protection hidden="1"/>
    </xf>
    <xf numFmtId="179" fontId="6" fillId="33" borderId="19" xfId="0" applyNumberFormat="1" applyFont="1" applyFill="1" applyBorder="1" applyAlignment="1" applyProtection="1">
      <alignment horizontal="center" vertical="center"/>
      <protection locked="0"/>
    </xf>
    <xf numFmtId="179" fontId="6" fillId="33" borderId="20" xfId="0" applyNumberFormat="1" applyFont="1" applyFill="1" applyBorder="1" applyAlignment="1" applyProtection="1">
      <alignment horizontal="center" vertical="center"/>
      <protection locked="0"/>
    </xf>
    <xf numFmtId="179" fontId="6" fillId="33" borderId="22" xfId="0" applyNumberFormat="1" applyFont="1" applyFill="1" applyBorder="1" applyAlignment="1" applyProtection="1">
      <alignment horizontal="center" vertical="center"/>
      <protection locked="0"/>
    </xf>
    <xf numFmtId="179" fontId="6" fillId="33" borderId="25" xfId="0" applyNumberFormat="1" applyFont="1" applyFill="1" applyBorder="1" applyAlignment="1" applyProtection="1">
      <alignment horizontal="center" vertical="center"/>
      <protection locked="0"/>
    </xf>
    <xf numFmtId="179" fontId="6" fillId="33" borderId="21" xfId="0" applyNumberFormat="1" applyFont="1" applyFill="1" applyBorder="1" applyAlignment="1" applyProtection="1">
      <alignment horizontal="center" vertical="center"/>
      <protection locked="0"/>
    </xf>
    <xf numFmtId="179" fontId="6" fillId="33" borderId="26" xfId="0" applyNumberFormat="1"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indent="1"/>
      <protection hidden="1"/>
    </xf>
    <xf numFmtId="0" fontId="12" fillId="32" borderId="27" xfId="0" applyFont="1" applyFill="1" applyBorder="1" applyAlignment="1" applyProtection="1">
      <alignment horizontal="center" vertical="center"/>
      <protection hidden="1"/>
    </xf>
    <xf numFmtId="0" fontId="12" fillId="32" borderId="18" xfId="0" applyFont="1" applyFill="1" applyBorder="1" applyAlignment="1" applyProtection="1">
      <alignment horizontal="center" vertical="center"/>
      <protection hidden="1"/>
    </xf>
    <xf numFmtId="0" fontId="12" fillId="32" borderId="36" xfId="0" applyFont="1" applyFill="1" applyBorder="1" applyAlignment="1" applyProtection="1">
      <alignment horizontal="center" vertical="center"/>
      <protection hidden="1"/>
    </xf>
    <xf numFmtId="0" fontId="4" fillId="37" borderId="31" xfId="0" applyFont="1" applyFill="1" applyBorder="1" applyAlignment="1" applyProtection="1">
      <alignment horizontal="center" vertical="center" wrapText="1"/>
      <protection hidden="1"/>
    </xf>
    <xf numFmtId="0" fontId="12" fillId="32" borderId="31" xfId="0" applyFont="1" applyFill="1" applyBorder="1" applyAlignment="1" applyProtection="1">
      <alignment horizontal="center" vertical="center"/>
      <protection hidden="1"/>
    </xf>
    <xf numFmtId="0" fontId="4" fillId="33" borderId="27" xfId="0" applyFont="1" applyFill="1" applyBorder="1" applyAlignment="1" applyProtection="1">
      <alignment horizontal="left" vertical="center" wrapText="1"/>
      <protection hidden="1"/>
    </xf>
    <xf numFmtId="0" fontId="4" fillId="33" borderId="18" xfId="0" applyFont="1" applyFill="1" applyBorder="1" applyAlignment="1" applyProtection="1">
      <alignment horizontal="left" vertical="center" wrapText="1"/>
      <protection hidden="1"/>
    </xf>
    <xf numFmtId="0" fontId="4" fillId="33" borderId="36" xfId="0" applyFont="1" applyFill="1" applyBorder="1" applyAlignment="1" applyProtection="1">
      <alignment horizontal="left" vertical="center" wrapText="1"/>
      <protection hidden="1"/>
    </xf>
    <xf numFmtId="0" fontId="6" fillId="33" borderId="19" xfId="0" applyFont="1" applyFill="1" applyBorder="1" applyAlignment="1" applyProtection="1">
      <alignment horizontal="left" vertical="center"/>
      <protection hidden="1"/>
    </xf>
    <xf numFmtId="0" fontId="6" fillId="33" borderId="20" xfId="0" applyFont="1" applyFill="1" applyBorder="1" applyAlignment="1" applyProtection="1">
      <alignment horizontal="left" vertical="center"/>
      <protection hidden="1"/>
    </xf>
    <xf numFmtId="0" fontId="6" fillId="33" borderId="22" xfId="0" applyFont="1" applyFill="1" applyBorder="1" applyAlignment="1" applyProtection="1">
      <alignment horizontal="left" vertical="center"/>
      <protection hidden="1"/>
    </xf>
    <xf numFmtId="0" fontId="6" fillId="33" borderId="25" xfId="0" applyFont="1" applyFill="1" applyBorder="1" applyAlignment="1" applyProtection="1">
      <alignment horizontal="left" vertical="center"/>
      <protection hidden="1"/>
    </xf>
    <xf numFmtId="0" fontId="6" fillId="33" borderId="21" xfId="0" applyFont="1" applyFill="1" applyBorder="1" applyAlignment="1" applyProtection="1">
      <alignment horizontal="left" vertical="center"/>
      <protection hidden="1"/>
    </xf>
    <xf numFmtId="0" fontId="6" fillId="33" borderId="26" xfId="0" applyFont="1" applyFill="1" applyBorder="1" applyAlignment="1" applyProtection="1">
      <alignment horizontal="left" vertical="center"/>
      <protection hidden="1"/>
    </xf>
    <xf numFmtId="0" fontId="14" fillId="33" borderId="0" xfId="0" applyFont="1" applyFill="1" applyBorder="1" applyAlignment="1" applyProtection="1">
      <alignment horizontal="right" vertical="center"/>
      <protection hidden="1"/>
    </xf>
    <xf numFmtId="0" fontId="6" fillId="33" borderId="0" xfId="0" applyFont="1" applyFill="1" applyBorder="1" applyAlignment="1" applyProtection="1">
      <alignment horizontal="right" vertical="center"/>
      <protection hidden="1"/>
    </xf>
    <xf numFmtId="0" fontId="13" fillId="33" borderId="0" xfId="0" applyFont="1" applyFill="1" applyBorder="1" applyAlignment="1" applyProtection="1">
      <alignment horizontal="right" vertical="center" wrapText="1"/>
      <protection hidden="1"/>
    </xf>
    <xf numFmtId="0" fontId="3" fillId="33" borderId="0" xfId="0" applyFont="1" applyFill="1" applyBorder="1" applyAlignment="1" applyProtection="1">
      <alignment horizontal="center" vertical="center"/>
      <protection hidden="1"/>
    </xf>
    <xf numFmtId="0" fontId="4" fillId="34" borderId="31"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4" fillId="34" borderId="20" xfId="0" applyFont="1" applyFill="1" applyBorder="1" applyAlignment="1" applyProtection="1">
      <alignment horizontal="left" vertical="center"/>
      <protection locked="0"/>
    </xf>
    <xf numFmtId="0" fontId="4" fillId="34" borderId="22" xfId="0" applyFont="1" applyFill="1" applyBorder="1" applyAlignment="1" applyProtection="1">
      <alignment horizontal="left" vertical="center"/>
      <protection locked="0"/>
    </xf>
    <xf numFmtId="0" fontId="4" fillId="34" borderId="25" xfId="0" applyFont="1" applyFill="1" applyBorder="1" applyAlignment="1" applyProtection="1">
      <alignment horizontal="left" vertical="center"/>
      <protection locked="0"/>
    </xf>
    <xf numFmtId="0" fontId="4" fillId="34" borderId="21" xfId="0" applyFont="1" applyFill="1" applyBorder="1" applyAlignment="1" applyProtection="1">
      <alignment horizontal="left" vertical="center"/>
      <protection locked="0"/>
    </xf>
    <xf numFmtId="0" fontId="4" fillId="34" borderId="26" xfId="0" applyFont="1" applyFill="1" applyBorder="1" applyAlignment="1" applyProtection="1">
      <alignment horizontal="left" vertical="center"/>
      <protection locked="0"/>
    </xf>
    <xf numFmtId="180" fontId="6" fillId="37" borderId="19" xfId="0" applyNumberFormat="1" applyFont="1" applyFill="1" applyBorder="1" applyAlignment="1" applyProtection="1">
      <alignment horizontal="center" vertical="center"/>
      <protection locked="0"/>
    </xf>
    <xf numFmtId="180" fontId="6" fillId="37" borderId="20" xfId="0" applyNumberFormat="1" applyFont="1" applyFill="1" applyBorder="1" applyAlignment="1" applyProtection="1">
      <alignment horizontal="center" vertical="center"/>
      <protection locked="0"/>
    </xf>
    <xf numFmtId="180" fontId="6" fillId="37" borderId="22" xfId="0" applyNumberFormat="1" applyFont="1" applyFill="1" applyBorder="1" applyAlignment="1" applyProtection="1">
      <alignment horizontal="center" vertical="center"/>
      <protection locked="0"/>
    </xf>
    <xf numFmtId="180" fontId="6" fillId="37" borderId="25" xfId="0" applyNumberFormat="1" applyFont="1" applyFill="1" applyBorder="1" applyAlignment="1" applyProtection="1">
      <alignment horizontal="center" vertical="center"/>
      <protection locked="0"/>
    </xf>
    <xf numFmtId="180" fontId="6" fillId="37" borderId="21" xfId="0" applyNumberFormat="1" applyFont="1" applyFill="1" applyBorder="1" applyAlignment="1" applyProtection="1">
      <alignment horizontal="center" vertical="center"/>
      <protection locked="0"/>
    </xf>
    <xf numFmtId="180" fontId="6" fillId="37" borderId="26" xfId="0" applyNumberFormat="1" applyFont="1" applyFill="1" applyBorder="1" applyAlignment="1" applyProtection="1">
      <alignment horizontal="center" vertical="center"/>
      <protection locked="0"/>
    </xf>
    <xf numFmtId="180" fontId="6" fillId="33" borderId="19" xfId="0" applyNumberFormat="1" applyFont="1" applyFill="1" applyBorder="1" applyAlignment="1" applyProtection="1">
      <alignment horizontal="center" vertical="center"/>
      <protection locked="0"/>
    </xf>
    <xf numFmtId="180" fontId="6" fillId="33" borderId="20" xfId="0" applyNumberFormat="1" applyFont="1" applyFill="1" applyBorder="1" applyAlignment="1" applyProtection="1">
      <alignment horizontal="center" vertical="center"/>
      <protection locked="0"/>
    </xf>
    <xf numFmtId="180" fontId="6" fillId="33" borderId="22" xfId="0" applyNumberFormat="1" applyFont="1" applyFill="1" applyBorder="1" applyAlignment="1" applyProtection="1">
      <alignment horizontal="center" vertical="center"/>
      <protection locked="0"/>
    </xf>
    <xf numFmtId="180" fontId="6" fillId="33" borderId="25" xfId="0" applyNumberFormat="1" applyFont="1" applyFill="1" applyBorder="1" applyAlignment="1" applyProtection="1">
      <alignment horizontal="center" vertical="center"/>
      <protection locked="0"/>
    </xf>
    <xf numFmtId="180" fontId="6" fillId="33" borderId="21" xfId="0" applyNumberFormat="1" applyFont="1" applyFill="1" applyBorder="1" applyAlignment="1" applyProtection="1">
      <alignment horizontal="center" vertical="center"/>
      <protection locked="0"/>
    </xf>
    <xf numFmtId="180" fontId="6" fillId="33" borderId="26" xfId="0" applyNumberFormat="1"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wrapText="1"/>
      <protection hidden="1"/>
    </xf>
    <xf numFmtId="0" fontId="6" fillId="33" borderId="20" xfId="0" applyFont="1" applyFill="1" applyBorder="1" applyAlignment="1" applyProtection="1">
      <alignment horizontal="left" vertical="center" wrapText="1"/>
      <protection hidden="1"/>
    </xf>
    <xf numFmtId="0" fontId="6" fillId="33" borderId="22" xfId="0" applyFont="1" applyFill="1" applyBorder="1" applyAlignment="1" applyProtection="1">
      <alignment horizontal="left" vertical="center" wrapText="1"/>
      <protection hidden="1"/>
    </xf>
    <xf numFmtId="0" fontId="6" fillId="33" borderId="25" xfId="0" applyFont="1" applyFill="1" applyBorder="1" applyAlignment="1" applyProtection="1">
      <alignment horizontal="left" vertical="center" wrapText="1"/>
      <protection hidden="1"/>
    </xf>
    <xf numFmtId="0" fontId="6" fillId="33" borderId="21" xfId="0" applyFont="1" applyFill="1" applyBorder="1" applyAlignment="1" applyProtection="1">
      <alignment horizontal="left" vertical="center" wrapText="1"/>
      <protection hidden="1"/>
    </xf>
    <xf numFmtId="0" fontId="6" fillId="33" borderId="26" xfId="0" applyFont="1" applyFill="1" applyBorder="1" applyAlignment="1" applyProtection="1">
      <alignment horizontal="left" vertical="center" wrapText="1"/>
      <protection hidden="1"/>
    </xf>
    <xf numFmtId="0" fontId="4" fillId="33" borderId="19" xfId="0" applyFont="1" applyFill="1" applyBorder="1" applyAlignment="1" applyProtection="1">
      <alignment horizontal="left" vertical="center" wrapText="1"/>
      <protection hidden="1"/>
    </xf>
    <xf numFmtId="0" fontId="4" fillId="33" borderId="20" xfId="0" applyFont="1" applyFill="1" applyBorder="1" applyAlignment="1" applyProtection="1">
      <alignment horizontal="left" vertical="center" wrapText="1"/>
      <protection hidden="1"/>
    </xf>
    <xf numFmtId="0" fontId="4" fillId="33" borderId="22" xfId="0" applyFont="1" applyFill="1" applyBorder="1" applyAlignment="1" applyProtection="1">
      <alignment horizontal="left" vertical="center" wrapText="1"/>
      <protection hidden="1"/>
    </xf>
    <xf numFmtId="0" fontId="4" fillId="33" borderId="25" xfId="0" applyFont="1" applyFill="1" applyBorder="1" applyAlignment="1" applyProtection="1">
      <alignment horizontal="left" vertical="center" wrapText="1"/>
      <protection hidden="1"/>
    </xf>
    <xf numFmtId="0" fontId="4" fillId="33" borderId="21" xfId="0" applyFont="1" applyFill="1" applyBorder="1" applyAlignment="1" applyProtection="1">
      <alignment horizontal="left" vertical="center" wrapText="1"/>
      <protection hidden="1"/>
    </xf>
    <xf numFmtId="0" fontId="4" fillId="33" borderId="26" xfId="0" applyFont="1" applyFill="1" applyBorder="1" applyAlignment="1" applyProtection="1">
      <alignment horizontal="left" vertical="center" wrapText="1"/>
      <protection hidden="1"/>
    </xf>
    <xf numFmtId="0" fontId="6" fillId="33" borderId="20" xfId="0" applyFont="1" applyFill="1" applyBorder="1" applyAlignment="1" applyProtection="1">
      <alignment horizontal="left" vertical="center" wrapText="1" indent="1"/>
      <protection hidden="1"/>
    </xf>
    <xf numFmtId="0" fontId="6" fillId="33" borderId="22" xfId="0" applyFont="1" applyFill="1" applyBorder="1" applyAlignment="1" applyProtection="1">
      <alignment horizontal="left" vertical="center" wrapText="1" indent="1"/>
      <protection hidden="1"/>
    </xf>
    <xf numFmtId="0" fontId="6" fillId="33" borderId="25" xfId="0" applyFont="1" applyFill="1" applyBorder="1" applyAlignment="1" applyProtection="1">
      <alignment horizontal="left" vertical="center" wrapText="1" indent="1"/>
      <protection hidden="1"/>
    </xf>
    <xf numFmtId="0" fontId="6" fillId="33" borderId="21" xfId="0" applyFont="1" applyFill="1" applyBorder="1" applyAlignment="1" applyProtection="1">
      <alignment horizontal="left" vertical="center" wrapText="1" indent="1"/>
      <protection hidden="1"/>
    </xf>
    <xf numFmtId="0" fontId="6" fillId="33" borderId="26" xfId="0" applyFont="1" applyFill="1" applyBorder="1" applyAlignment="1" applyProtection="1">
      <alignment horizontal="left" vertical="center" wrapText="1" indent="1"/>
      <protection hidden="1"/>
    </xf>
    <xf numFmtId="179" fontId="6" fillId="33" borderId="23" xfId="0" applyNumberFormat="1" applyFont="1" applyFill="1" applyBorder="1" applyAlignment="1" applyProtection="1">
      <alignment horizontal="center" vertical="center"/>
      <protection locked="0"/>
    </xf>
    <xf numFmtId="179" fontId="6" fillId="33" borderId="0" xfId="0" applyNumberFormat="1" applyFont="1" applyFill="1" applyBorder="1" applyAlignment="1" applyProtection="1">
      <alignment horizontal="center" vertical="center"/>
      <protection locked="0"/>
    </xf>
    <xf numFmtId="179" fontId="6" fillId="33" borderId="24" xfId="0" applyNumberFormat="1" applyFont="1" applyFill="1" applyBorder="1" applyAlignment="1" applyProtection="1">
      <alignment horizontal="center" vertical="center"/>
      <protection locked="0"/>
    </xf>
    <xf numFmtId="0" fontId="6" fillId="33" borderId="23" xfId="0" applyFont="1" applyFill="1" applyBorder="1" applyAlignment="1" applyProtection="1">
      <alignment horizontal="left" vertical="center" wrapText="1"/>
      <protection hidden="1"/>
    </xf>
    <xf numFmtId="0" fontId="6" fillId="33" borderId="0" xfId="0" applyFont="1" applyFill="1" applyBorder="1" applyAlignment="1" applyProtection="1">
      <alignment horizontal="left" vertical="center" wrapText="1"/>
      <protection hidden="1"/>
    </xf>
    <xf numFmtId="0" fontId="6" fillId="33" borderId="24" xfId="0" applyFont="1" applyFill="1" applyBorder="1" applyAlignment="1" applyProtection="1">
      <alignment horizontal="left" vertical="center" wrapText="1"/>
      <protection hidden="1"/>
    </xf>
    <xf numFmtId="49" fontId="6" fillId="33" borderId="23" xfId="0" applyNumberFormat="1" applyFont="1" applyFill="1" applyBorder="1" applyAlignment="1" applyProtection="1">
      <alignment horizontal="center" vertical="center"/>
      <protection hidden="1"/>
    </xf>
    <xf numFmtId="49" fontId="6" fillId="33" borderId="24" xfId="0" applyNumberFormat="1" applyFont="1" applyFill="1" applyBorder="1" applyAlignment="1" applyProtection="1">
      <alignment horizontal="center" vertical="center"/>
      <protection hidden="1"/>
    </xf>
    <xf numFmtId="0" fontId="6" fillId="33" borderId="21" xfId="0" applyFont="1" applyFill="1" applyBorder="1" applyAlignment="1" applyProtection="1">
      <alignment horizontal="center" vertical="center" wrapText="1"/>
      <protection hidden="1"/>
    </xf>
    <xf numFmtId="185" fontId="4" fillId="37" borderId="20" xfId="0" applyNumberFormat="1" applyFont="1" applyFill="1" applyBorder="1" applyAlignment="1" applyProtection="1">
      <alignment horizontal="center" vertical="center" wrapText="1"/>
      <protection hidden="1"/>
    </xf>
    <xf numFmtId="0" fontId="4" fillId="37" borderId="20" xfId="0" applyFont="1" applyFill="1" applyBorder="1" applyAlignment="1" applyProtection="1">
      <alignment horizontal="center" vertical="center" wrapText="1"/>
      <protection hidden="1"/>
    </xf>
    <xf numFmtId="0" fontId="4" fillId="37" borderId="22" xfId="0" applyFont="1" applyFill="1" applyBorder="1" applyAlignment="1" applyProtection="1">
      <alignment horizontal="center" vertical="center" wrapText="1"/>
      <protection hidden="1"/>
    </xf>
    <xf numFmtId="186" fontId="4" fillId="37" borderId="0" xfId="0" applyNumberFormat="1"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6" fillId="33" borderId="31" xfId="0" applyFont="1" applyFill="1" applyBorder="1" applyAlignment="1" applyProtection="1">
      <alignment horizontal="center" vertical="center"/>
      <protection/>
    </xf>
    <xf numFmtId="179" fontId="4" fillId="37" borderId="31" xfId="0" applyNumberFormat="1" applyFont="1" applyFill="1" applyBorder="1" applyAlignment="1" applyProtection="1">
      <alignment horizontal="center" vertical="center"/>
      <protection/>
    </xf>
    <xf numFmtId="179" fontId="4" fillId="33" borderId="31" xfId="0" applyNumberFormat="1" applyFont="1" applyFill="1" applyBorder="1" applyAlignment="1" applyProtection="1">
      <alignment horizontal="center" vertical="center"/>
      <protection/>
    </xf>
    <xf numFmtId="0" fontId="6" fillId="33" borderId="18" xfId="0" applyFont="1" applyFill="1" applyBorder="1" applyAlignment="1" applyProtection="1">
      <alignment horizontal="center" wrapText="1"/>
      <protection hidden="1"/>
    </xf>
    <xf numFmtId="0" fontId="6" fillId="33" borderId="20" xfId="0" applyFont="1" applyFill="1" applyBorder="1" applyAlignment="1" applyProtection="1">
      <alignment horizontal="right" wrapText="1"/>
      <protection hidden="1"/>
    </xf>
    <xf numFmtId="0" fontId="6" fillId="33" borderId="19" xfId="0" applyFont="1" applyFill="1" applyBorder="1" applyAlignment="1" applyProtection="1">
      <alignment horizontal="left" vertical="center" wrapText="1" indent="2"/>
      <protection hidden="1"/>
    </xf>
    <xf numFmtId="0" fontId="6" fillId="33" borderId="20" xfId="0" applyFont="1" applyFill="1" applyBorder="1" applyAlignment="1" applyProtection="1">
      <alignment horizontal="left" vertical="center" wrapText="1" indent="2"/>
      <protection hidden="1"/>
    </xf>
    <xf numFmtId="0" fontId="6" fillId="33" borderId="22" xfId="0" applyFont="1" applyFill="1" applyBorder="1" applyAlignment="1" applyProtection="1">
      <alignment horizontal="left" vertical="center" wrapText="1" indent="2"/>
      <protection hidden="1"/>
    </xf>
    <xf numFmtId="0" fontId="6" fillId="33" borderId="25" xfId="0" applyFont="1" applyFill="1" applyBorder="1" applyAlignment="1" applyProtection="1">
      <alignment horizontal="left" vertical="center" wrapText="1" indent="2"/>
      <protection hidden="1"/>
    </xf>
    <xf numFmtId="0" fontId="6" fillId="33" borderId="21" xfId="0" applyFont="1" applyFill="1" applyBorder="1" applyAlignment="1" applyProtection="1">
      <alignment horizontal="left" vertical="center" wrapText="1" indent="2"/>
      <protection hidden="1"/>
    </xf>
    <xf numFmtId="0" fontId="6" fillId="33" borderId="26" xfId="0" applyFont="1" applyFill="1" applyBorder="1" applyAlignment="1" applyProtection="1">
      <alignment horizontal="left" vertical="center" wrapText="1" indent="2"/>
      <protection hidden="1"/>
    </xf>
    <xf numFmtId="0" fontId="4" fillId="34" borderId="19" xfId="0" applyFont="1" applyFill="1" applyBorder="1" applyAlignment="1" applyProtection="1">
      <alignment horizontal="right"/>
      <protection hidden="1"/>
    </xf>
    <xf numFmtId="0" fontId="4" fillId="34" borderId="20" xfId="0" applyFont="1" applyFill="1" applyBorder="1" applyAlignment="1" applyProtection="1">
      <alignment horizontal="right"/>
      <protection hidden="1"/>
    </xf>
    <xf numFmtId="0" fontId="4" fillId="37" borderId="19" xfId="0" applyFont="1" applyFill="1" applyBorder="1" applyAlignment="1" applyProtection="1">
      <alignment horizontal="center" vertical="center" wrapText="1"/>
      <protection hidden="1"/>
    </xf>
    <xf numFmtId="0" fontId="4" fillId="37" borderId="23" xfId="0" applyFont="1" applyFill="1" applyBorder="1" applyAlignment="1" applyProtection="1">
      <alignment horizontal="center" vertical="center" wrapText="1"/>
      <protection hidden="1"/>
    </xf>
    <xf numFmtId="0" fontId="4" fillId="37" borderId="24" xfId="0" applyFont="1" applyFill="1" applyBorder="1" applyAlignment="1" applyProtection="1">
      <alignment horizontal="center" vertical="center" wrapText="1"/>
      <protection hidden="1"/>
    </xf>
    <xf numFmtId="0" fontId="4" fillId="37" borderId="25" xfId="0" applyFont="1" applyFill="1" applyBorder="1" applyAlignment="1" applyProtection="1">
      <alignment horizontal="center" vertical="center" wrapText="1"/>
      <protection hidden="1"/>
    </xf>
    <xf numFmtId="0" fontId="4" fillId="37" borderId="21" xfId="0" applyFont="1" applyFill="1" applyBorder="1" applyAlignment="1" applyProtection="1">
      <alignment horizontal="center" vertical="center" wrapText="1"/>
      <protection hidden="1"/>
    </xf>
    <xf numFmtId="0" fontId="4" fillId="37" borderId="26" xfId="0" applyFont="1" applyFill="1" applyBorder="1" applyAlignment="1" applyProtection="1">
      <alignment horizontal="center" vertical="center" wrapText="1"/>
      <protection hidden="1"/>
    </xf>
    <xf numFmtId="0" fontId="8" fillId="33" borderId="20"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12" fillId="33" borderId="20" xfId="0" applyNumberFormat="1"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hidden="1"/>
    </xf>
    <xf numFmtId="0" fontId="4" fillId="34" borderId="22" xfId="0" applyFont="1" applyFill="1" applyBorder="1" applyAlignment="1" applyProtection="1">
      <alignment horizontal="center" vertical="center" wrapText="1"/>
      <protection hidden="1"/>
    </xf>
    <xf numFmtId="0" fontId="4" fillId="34" borderId="21" xfId="0" applyFont="1" applyFill="1" applyBorder="1" applyAlignment="1" applyProtection="1">
      <alignment horizontal="center" vertical="center" wrapText="1"/>
      <protection hidden="1"/>
    </xf>
    <xf numFmtId="0" fontId="4" fillId="34" borderId="26" xfId="0" applyFont="1" applyFill="1" applyBorder="1" applyAlignment="1" applyProtection="1">
      <alignment horizontal="center" vertical="center" wrapText="1"/>
      <protection hidden="1"/>
    </xf>
    <xf numFmtId="49" fontId="6" fillId="33" borderId="21" xfId="0" applyNumberFormat="1" applyFont="1" applyFill="1" applyBorder="1" applyAlignment="1" applyProtection="1">
      <alignment horizontal="center" vertical="center"/>
      <protection locked="0"/>
    </xf>
    <xf numFmtId="0" fontId="13" fillId="33" borderId="0" xfId="0" applyFont="1" applyFill="1" applyBorder="1" applyAlignment="1" applyProtection="1">
      <alignment horizontal="right" vertical="center"/>
      <protection hidden="1"/>
    </xf>
    <xf numFmtId="0" fontId="3" fillId="33" borderId="0"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center" vertical="center"/>
      <protection hidden="1"/>
    </xf>
    <xf numFmtId="181" fontId="4" fillId="34" borderId="35" xfId="0" applyNumberFormat="1" applyFont="1" applyFill="1" applyBorder="1" applyAlignment="1" applyProtection="1">
      <alignment horizontal="center" vertical="center"/>
      <protection hidden="1"/>
    </xf>
    <xf numFmtId="49" fontId="6" fillId="34" borderId="34" xfId="0" applyNumberFormat="1" applyFont="1" applyFill="1" applyBorder="1" applyAlignment="1" applyProtection="1">
      <alignment horizontal="center" vertical="center"/>
      <protection hidden="1"/>
    </xf>
    <xf numFmtId="0" fontId="6" fillId="34" borderId="34" xfId="0" applyFont="1" applyFill="1" applyBorder="1" applyAlignment="1" applyProtection="1">
      <alignment horizontal="left" vertical="center"/>
      <protection hidden="1"/>
    </xf>
    <xf numFmtId="181" fontId="6" fillId="34" borderId="34" xfId="0" applyNumberFormat="1" applyFont="1" applyFill="1" applyBorder="1" applyAlignment="1" applyProtection="1">
      <alignment horizontal="center" vertical="center"/>
      <protection hidden="1"/>
    </xf>
    <xf numFmtId="181" fontId="4" fillId="34" borderId="34" xfId="0" applyNumberFormat="1" applyFont="1" applyFill="1" applyBorder="1" applyAlignment="1" applyProtection="1">
      <alignment horizontal="center" vertical="center"/>
      <protection hidden="1"/>
    </xf>
    <xf numFmtId="49" fontId="4" fillId="34" borderId="35" xfId="0" applyNumberFormat="1" applyFont="1" applyFill="1" applyBorder="1" applyAlignment="1" applyProtection="1">
      <alignment horizontal="center" vertical="center"/>
      <protection hidden="1"/>
    </xf>
    <xf numFmtId="0" fontId="4" fillId="34" borderId="35" xfId="0" applyFont="1" applyFill="1" applyBorder="1" applyAlignment="1" applyProtection="1">
      <alignment horizontal="left" vertical="center"/>
      <protection hidden="1"/>
    </xf>
    <xf numFmtId="0" fontId="6" fillId="34" borderId="43" xfId="0" applyFont="1" applyFill="1" applyBorder="1" applyAlignment="1" applyProtection="1">
      <alignment horizontal="center" vertical="center"/>
      <protection hidden="1"/>
    </xf>
    <xf numFmtId="0" fontId="4" fillId="34" borderId="34" xfId="0" applyFont="1" applyFill="1" applyBorder="1" applyAlignment="1" applyProtection="1">
      <alignment horizontal="left" vertical="center" wrapText="1"/>
      <protection hidden="1"/>
    </xf>
    <xf numFmtId="49" fontId="6" fillId="34" borderId="44" xfId="0" applyNumberFormat="1" applyFont="1" applyFill="1" applyBorder="1" applyAlignment="1" applyProtection="1">
      <alignment horizontal="center" vertical="center"/>
      <protection hidden="1"/>
    </xf>
    <xf numFmtId="0" fontId="4" fillId="34" borderId="34" xfId="0" applyFont="1" applyFill="1" applyBorder="1" applyAlignment="1" applyProtection="1">
      <alignment horizontal="center" vertical="center"/>
      <protection hidden="1"/>
    </xf>
    <xf numFmtId="0" fontId="4" fillId="34" borderId="34" xfId="0" applyFont="1" applyFill="1" applyBorder="1" applyAlignment="1" applyProtection="1">
      <alignment horizontal="left" vertical="center"/>
      <protection hidden="1"/>
    </xf>
    <xf numFmtId="0" fontId="6" fillId="34" borderId="34" xfId="0" applyFont="1" applyFill="1" applyBorder="1" applyAlignment="1" applyProtection="1">
      <alignment horizontal="center" vertical="center"/>
      <protection hidden="1"/>
    </xf>
    <xf numFmtId="0" fontId="6" fillId="34" borderId="45" xfId="0" applyFont="1" applyFill="1" applyBorder="1" applyAlignment="1" applyProtection="1">
      <alignment horizontal="left" vertical="center" wrapText="1"/>
      <protection hidden="1"/>
    </xf>
    <xf numFmtId="0" fontId="6" fillId="34" borderId="46" xfId="0" applyFont="1" applyFill="1" applyBorder="1" applyAlignment="1" applyProtection="1">
      <alignment horizontal="left" vertical="center" wrapText="1"/>
      <protection hidden="1"/>
    </xf>
    <xf numFmtId="0" fontId="6" fillId="34" borderId="47" xfId="0" applyFont="1" applyFill="1" applyBorder="1" applyAlignment="1" applyProtection="1">
      <alignment horizontal="left" vertical="center" wrapText="1"/>
      <protection hidden="1"/>
    </xf>
    <xf numFmtId="0" fontId="6" fillId="34" borderId="34" xfId="0" applyFont="1" applyFill="1" applyBorder="1" applyAlignment="1" applyProtection="1">
      <alignment horizontal="left" vertical="center" wrapText="1"/>
      <protection hidden="1"/>
    </xf>
    <xf numFmtId="0" fontId="6" fillId="34" borderId="44" xfId="0" applyFont="1" applyFill="1" applyBorder="1" applyAlignment="1" applyProtection="1">
      <alignment horizontal="center" vertical="center"/>
      <protection hidden="1"/>
    </xf>
    <xf numFmtId="181" fontId="6" fillId="34" borderId="33" xfId="0" applyNumberFormat="1"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wrapText="1"/>
      <protection hidden="1"/>
    </xf>
    <xf numFmtId="0" fontId="6" fillId="33" borderId="21" xfId="0" applyFont="1" applyFill="1" applyBorder="1" applyAlignment="1" applyProtection="1">
      <alignment horizontal="center" vertical="center" wrapText="1"/>
      <protection hidden="1"/>
    </xf>
    <xf numFmtId="0" fontId="3" fillId="32" borderId="0" xfId="0" applyFont="1" applyFill="1" applyAlignment="1" applyProtection="1">
      <alignment horizontal="center" vertical="center"/>
      <protection hidden="1"/>
    </xf>
    <xf numFmtId="0" fontId="6" fillId="36" borderId="41" xfId="0" applyFont="1" applyFill="1" applyBorder="1" applyAlignment="1" applyProtection="1">
      <alignment horizontal="center" vertical="center"/>
      <protection hidden="1"/>
    </xf>
    <xf numFmtId="0" fontId="6" fillId="36" borderId="42" xfId="0" applyFont="1" applyFill="1" applyBorder="1" applyAlignment="1" applyProtection="1">
      <alignment horizontal="center" vertical="center"/>
      <protection hidden="1"/>
    </xf>
    <xf numFmtId="0" fontId="6" fillId="36" borderId="30" xfId="0" applyFont="1" applyFill="1" applyBorder="1" applyAlignment="1" applyProtection="1">
      <alignment horizontal="center" vertical="center"/>
      <protection hidden="1"/>
    </xf>
    <xf numFmtId="0" fontId="6" fillId="36" borderId="19" xfId="0" applyFont="1" applyFill="1" applyBorder="1" applyAlignment="1" applyProtection="1">
      <alignment horizontal="center" vertical="center"/>
      <protection hidden="1"/>
    </xf>
    <xf numFmtId="0" fontId="6" fillId="36" borderId="20" xfId="0" applyFont="1" applyFill="1" applyBorder="1" applyAlignment="1" applyProtection="1">
      <alignment horizontal="center" vertical="center"/>
      <protection hidden="1"/>
    </xf>
    <xf numFmtId="0" fontId="6" fillId="36" borderId="22" xfId="0" applyFont="1" applyFill="1" applyBorder="1" applyAlignment="1" applyProtection="1">
      <alignment horizontal="center" vertical="center"/>
      <protection hidden="1"/>
    </xf>
    <xf numFmtId="0" fontId="6" fillId="36" borderId="23" xfId="0" applyFont="1" applyFill="1" applyBorder="1" applyAlignment="1" applyProtection="1">
      <alignment horizontal="center" vertical="center"/>
      <protection hidden="1"/>
    </xf>
    <xf numFmtId="0" fontId="6" fillId="36" borderId="0" xfId="0" applyFont="1" applyFill="1" applyBorder="1" applyAlignment="1" applyProtection="1">
      <alignment horizontal="center" vertical="center"/>
      <protection hidden="1"/>
    </xf>
    <xf numFmtId="0" fontId="6" fillId="36" borderId="24" xfId="0" applyFont="1" applyFill="1" applyBorder="1" applyAlignment="1" applyProtection="1">
      <alignment horizontal="center" vertical="center"/>
      <protection hidden="1"/>
    </xf>
    <xf numFmtId="0" fontId="6" fillId="36" borderId="25" xfId="0" applyFont="1" applyFill="1" applyBorder="1" applyAlignment="1" applyProtection="1">
      <alignment horizontal="center" vertical="center"/>
      <protection hidden="1"/>
    </xf>
    <xf numFmtId="0" fontId="6" fillId="36" borderId="21" xfId="0" applyFont="1" applyFill="1" applyBorder="1" applyAlignment="1" applyProtection="1">
      <alignment horizontal="center" vertical="center"/>
      <protection hidden="1"/>
    </xf>
    <xf numFmtId="0" fontId="6" fillId="36" borderId="26" xfId="0" applyFont="1" applyFill="1" applyBorder="1" applyAlignment="1" applyProtection="1">
      <alignment horizontal="center" vertical="center"/>
      <protection hidden="1"/>
    </xf>
    <xf numFmtId="187" fontId="6" fillId="36" borderId="0" xfId="0" applyNumberFormat="1" applyFont="1" applyFill="1" applyBorder="1" applyAlignment="1" applyProtection="1">
      <alignment horizontal="right" vertical="center" wrapText="1"/>
      <protection hidden="1"/>
    </xf>
    <xf numFmtId="0" fontId="8" fillId="35" borderId="27" xfId="0" applyFont="1" applyFill="1" applyBorder="1" applyAlignment="1" applyProtection="1">
      <alignment horizontal="center" vertical="center"/>
      <protection hidden="1"/>
    </xf>
    <xf numFmtId="0" fontId="8" fillId="35" borderId="18" xfId="0" applyFont="1" applyFill="1" applyBorder="1" applyAlignment="1" applyProtection="1">
      <alignment horizontal="center" vertical="center"/>
      <protection hidden="1"/>
    </xf>
    <xf numFmtId="0" fontId="8" fillId="35" borderId="36" xfId="0" applyFont="1" applyFill="1" applyBorder="1" applyAlignment="1" applyProtection="1">
      <alignment horizontal="center" vertical="center"/>
      <protection hidden="1"/>
    </xf>
    <xf numFmtId="0" fontId="8" fillId="35" borderId="31" xfId="0" applyFont="1" applyFill="1" applyBorder="1" applyAlignment="1" applyProtection="1">
      <alignment horizontal="center" vertical="center"/>
      <protection hidden="1"/>
    </xf>
    <xf numFmtId="0" fontId="4" fillId="34" borderId="33" xfId="0" applyFont="1" applyFill="1" applyBorder="1" applyAlignment="1" applyProtection="1">
      <alignment horizontal="left" vertical="center"/>
      <protection hidden="1"/>
    </xf>
    <xf numFmtId="0" fontId="4" fillId="34" borderId="33" xfId="0" applyFont="1" applyFill="1" applyBorder="1" applyAlignment="1" applyProtection="1">
      <alignment horizontal="center" vertical="center"/>
      <protection hidden="1"/>
    </xf>
    <xf numFmtId="184" fontId="6" fillId="33" borderId="18" xfId="0" applyNumberFormat="1" applyFont="1" applyFill="1" applyBorder="1" applyAlignment="1" applyProtection="1">
      <alignment horizontal="center" vertical="center" wrapText="1"/>
      <protection hidden="1"/>
    </xf>
    <xf numFmtId="186" fontId="6" fillId="38" borderId="0" xfId="0" applyNumberFormat="1" applyFont="1" applyFill="1" applyBorder="1" applyAlignment="1" applyProtection="1">
      <alignment horizontal="center" vertical="center" wrapText="1"/>
      <protection hidden="1"/>
    </xf>
    <xf numFmtId="186" fontId="6" fillId="38" borderId="24" xfId="0" applyNumberFormat="1" applyFont="1" applyFill="1" applyBorder="1" applyAlignment="1" applyProtection="1">
      <alignment horizontal="center" vertical="center" wrapText="1"/>
      <protection hidden="1"/>
    </xf>
    <xf numFmtId="188" fontId="6" fillId="38" borderId="0" xfId="0" applyNumberFormat="1" applyFont="1" applyFill="1" applyBorder="1" applyAlignment="1" applyProtection="1">
      <alignment horizontal="center" vertical="center"/>
      <protection hidden="1"/>
    </xf>
    <xf numFmtId="188" fontId="6" fillId="38" borderId="24" xfId="0" applyNumberFormat="1" applyFont="1" applyFill="1" applyBorder="1" applyAlignment="1" applyProtection="1">
      <alignment horizontal="center" vertical="center"/>
      <protection hidden="1"/>
    </xf>
    <xf numFmtId="49" fontId="4" fillId="34" borderId="34" xfId="0" applyNumberFormat="1" applyFont="1" applyFill="1" applyBorder="1" applyAlignment="1" applyProtection="1">
      <alignment horizontal="center" vertical="center"/>
      <protection hidden="1"/>
    </xf>
    <xf numFmtId="0" fontId="4" fillId="34" borderId="45" xfId="0" applyFont="1" applyFill="1" applyBorder="1" applyAlignment="1" applyProtection="1">
      <alignment horizontal="left" vertical="center" wrapText="1"/>
      <protection hidden="1"/>
    </xf>
    <xf numFmtId="0" fontId="4" fillId="34" borderId="46" xfId="0" applyFont="1" applyFill="1" applyBorder="1" applyAlignment="1" applyProtection="1">
      <alignment horizontal="left" vertical="center" wrapText="1"/>
      <protection hidden="1"/>
    </xf>
    <xf numFmtId="0" fontId="4" fillId="34" borderId="47" xfId="0" applyFont="1" applyFill="1" applyBorder="1" applyAlignment="1" applyProtection="1">
      <alignment horizontal="left" vertical="center" wrapText="1"/>
      <protection hidden="1"/>
    </xf>
    <xf numFmtId="0" fontId="6" fillId="34" borderId="19" xfId="0" applyNumberFormat="1" applyFont="1" applyFill="1" applyBorder="1" applyAlignment="1">
      <alignment horizontal="center" vertical="center" wrapText="1"/>
    </xf>
    <xf numFmtId="0" fontId="6" fillId="34" borderId="20" xfId="0" applyNumberFormat="1" applyFont="1" applyFill="1" applyBorder="1" applyAlignment="1">
      <alignment horizontal="center" vertical="center" wrapText="1"/>
    </xf>
    <xf numFmtId="0" fontId="6" fillId="34" borderId="22" xfId="0" applyNumberFormat="1" applyFont="1" applyFill="1" applyBorder="1" applyAlignment="1">
      <alignment horizontal="center" vertical="center" wrapText="1"/>
    </xf>
    <xf numFmtId="0" fontId="6" fillId="34" borderId="23" xfId="0" applyNumberFormat="1" applyFont="1" applyFill="1" applyBorder="1" applyAlignment="1">
      <alignment horizontal="center" vertical="center" wrapText="1"/>
    </xf>
    <xf numFmtId="0" fontId="6" fillId="34" borderId="0" xfId="0" applyNumberFormat="1" applyFont="1" applyFill="1" applyBorder="1" applyAlignment="1">
      <alignment horizontal="center" vertical="center" wrapText="1"/>
    </xf>
    <xf numFmtId="0" fontId="6" fillId="34" borderId="24" xfId="0" applyNumberFormat="1" applyFont="1" applyFill="1" applyBorder="1" applyAlignment="1">
      <alignment horizontal="center" vertical="center" wrapText="1"/>
    </xf>
    <xf numFmtId="0" fontId="6" fillId="34" borderId="25" xfId="0" applyNumberFormat="1" applyFont="1" applyFill="1" applyBorder="1" applyAlignment="1">
      <alignment horizontal="center" vertical="center" wrapText="1"/>
    </xf>
    <xf numFmtId="0" fontId="6" fillId="34" borderId="21" xfId="0" applyNumberFormat="1" applyFont="1" applyFill="1" applyBorder="1" applyAlignment="1">
      <alignment horizontal="center" vertical="center" wrapText="1"/>
    </xf>
    <xf numFmtId="0" fontId="6" fillId="34" borderId="26" xfId="0" applyNumberFormat="1" applyFont="1" applyFill="1" applyBorder="1" applyAlignment="1">
      <alignment horizontal="center" vertical="center" wrapText="1"/>
    </xf>
    <xf numFmtId="0" fontId="6" fillId="34" borderId="41" xfId="0" applyFont="1" applyFill="1" applyBorder="1" applyAlignment="1">
      <alignment horizontal="center" vertical="top" wrapText="1"/>
    </xf>
    <xf numFmtId="0" fontId="6" fillId="34" borderId="42" xfId="0" applyFont="1" applyFill="1" applyBorder="1" applyAlignment="1">
      <alignment horizontal="center" vertical="top" wrapText="1"/>
    </xf>
    <xf numFmtId="0" fontId="6" fillId="34" borderId="30" xfId="0" applyFont="1" applyFill="1" applyBorder="1" applyAlignment="1">
      <alignment horizontal="center" vertical="top" wrapText="1"/>
    </xf>
    <xf numFmtId="0" fontId="6" fillId="34" borderId="19" xfId="0" applyFont="1" applyFill="1" applyBorder="1" applyAlignment="1">
      <alignment horizontal="left" vertical="top" wrapText="1"/>
    </xf>
    <xf numFmtId="0" fontId="6" fillId="34" borderId="20" xfId="0" applyFont="1" applyFill="1" applyBorder="1" applyAlignment="1">
      <alignment horizontal="left" vertical="top" wrapText="1"/>
    </xf>
    <xf numFmtId="0" fontId="6" fillId="34" borderId="22" xfId="0" applyFont="1" applyFill="1" applyBorder="1" applyAlignment="1">
      <alignment horizontal="left" vertical="top" wrapText="1"/>
    </xf>
    <xf numFmtId="0" fontId="6" fillId="34" borderId="23" xfId="0" applyFont="1" applyFill="1" applyBorder="1" applyAlignment="1">
      <alignment horizontal="left" vertical="top" wrapText="1"/>
    </xf>
    <xf numFmtId="0" fontId="6" fillId="34" borderId="0" xfId="0" applyFont="1" applyFill="1" applyBorder="1" applyAlignment="1">
      <alignment horizontal="left" vertical="top" wrapText="1"/>
    </xf>
    <xf numFmtId="0" fontId="6" fillId="34" borderId="24" xfId="0" applyFont="1" applyFill="1" applyBorder="1" applyAlignment="1">
      <alignment horizontal="left" vertical="top" wrapText="1"/>
    </xf>
    <xf numFmtId="0" fontId="6" fillId="34" borderId="25" xfId="0" applyFont="1" applyFill="1" applyBorder="1" applyAlignment="1">
      <alignment horizontal="left" vertical="top" wrapText="1"/>
    </xf>
    <xf numFmtId="0" fontId="6" fillId="34" borderId="21" xfId="0" applyFont="1" applyFill="1" applyBorder="1" applyAlignment="1">
      <alignment horizontal="left" vertical="top" wrapText="1"/>
    </xf>
    <xf numFmtId="0" fontId="6" fillId="34" borderId="26" xfId="0" applyFont="1" applyFill="1" applyBorder="1" applyAlignment="1">
      <alignment horizontal="left" vertical="top" wrapText="1"/>
    </xf>
    <xf numFmtId="49" fontId="6" fillId="34" borderId="19" xfId="0" applyNumberFormat="1" applyFont="1" applyFill="1" applyBorder="1" applyAlignment="1">
      <alignment horizontal="center" vertical="center" wrapText="1"/>
    </xf>
    <xf numFmtId="49" fontId="6" fillId="34" borderId="20" xfId="0" applyNumberFormat="1" applyFont="1" applyFill="1" applyBorder="1" applyAlignment="1">
      <alignment horizontal="center" vertical="center" wrapText="1"/>
    </xf>
    <xf numFmtId="49" fontId="6" fillId="34" borderId="22" xfId="0" applyNumberFormat="1"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49" fontId="6" fillId="34" borderId="0"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5" xfId="0" applyNumberFormat="1" applyFont="1" applyFill="1" applyBorder="1" applyAlignment="1">
      <alignment horizontal="center" vertical="center" wrapText="1"/>
    </xf>
    <xf numFmtId="49" fontId="6" fillId="34" borderId="21" xfId="0" applyNumberFormat="1" applyFont="1" applyFill="1" applyBorder="1" applyAlignment="1">
      <alignment horizontal="center" vertical="center" wrapText="1"/>
    </xf>
    <xf numFmtId="49" fontId="6" fillId="34" borderId="26" xfId="0" applyNumberFormat="1" applyFont="1" applyFill="1" applyBorder="1" applyAlignment="1">
      <alignment horizontal="center" vertical="center" wrapText="1"/>
    </xf>
    <xf numFmtId="49" fontId="6" fillId="34" borderId="35" xfId="0" applyNumberFormat="1" applyFont="1" applyFill="1" applyBorder="1" applyAlignment="1">
      <alignment horizontal="center" vertical="center" wrapText="1"/>
    </xf>
    <xf numFmtId="0" fontId="6" fillId="34" borderId="35" xfId="0" applyNumberFormat="1" applyFont="1" applyFill="1" applyBorder="1" applyAlignment="1">
      <alignment horizontal="center" vertical="center" wrapText="1"/>
    </xf>
    <xf numFmtId="49" fontId="6" fillId="34" borderId="45" xfId="0" applyNumberFormat="1" applyFont="1" applyFill="1" applyBorder="1" applyAlignment="1">
      <alignment horizontal="center" vertical="center" wrapText="1"/>
    </xf>
    <xf numFmtId="49" fontId="6" fillId="34" borderId="46" xfId="0" applyNumberFormat="1" applyFont="1" applyFill="1" applyBorder="1" applyAlignment="1">
      <alignment horizontal="center" vertical="center" wrapText="1"/>
    </xf>
    <xf numFmtId="49" fontId="6" fillId="34" borderId="47" xfId="0" applyNumberFormat="1" applyFont="1" applyFill="1" applyBorder="1" applyAlignment="1">
      <alignment horizontal="center" vertical="center" wrapText="1"/>
    </xf>
    <xf numFmtId="49" fontId="6" fillId="34" borderId="48" xfId="0" applyNumberFormat="1" applyFont="1" applyFill="1" applyBorder="1" applyAlignment="1">
      <alignment horizontal="center" vertical="center" wrapText="1"/>
    </xf>
    <xf numFmtId="49" fontId="6" fillId="34" borderId="39" xfId="0" applyNumberFormat="1" applyFont="1" applyFill="1" applyBorder="1" applyAlignment="1">
      <alignment horizontal="center" vertical="center" wrapText="1"/>
    </xf>
    <xf numFmtId="49" fontId="6" fillId="34" borderId="49" xfId="0" applyNumberFormat="1" applyFont="1" applyFill="1" applyBorder="1" applyAlignment="1">
      <alignment horizontal="center" vertical="center" wrapText="1"/>
    </xf>
    <xf numFmtId="49" fontId="6" fillId="34" borderId="34" xfId="0" applyNumberFormat="1" applyFont="1" applyFill="1" applyBorder="1" applyAlignment="1">
      <alignment horizontal="center" vertical="center" wrapText="1"/>
    </xf>
    <xf numFmtId="0" fontId="6" fillId="34" borderId="34" xfId="0" applyNumberFormat="1" applyFont="1" applyFill="1" applyBorder="1" applyAlignment="1">
      <alignment horizontal="center" vertical="center" wrapText="1"/>
    </xf>
    <xf numFmtId="49" fontId="6" fillId="34" borderId="43" xfId="0" applyNumberFormat="1" applyFont="1" applyFill="1" applyBorder="1" applyAlignment="1">
      <alignment horizontal="center" vertical="center" wrapText="1"/>
    </xf>
    <xf numFmtId="0" fontId="6" fillId="34" borderId="43" xfId="0" applyNumberFormat="1" applyFont="1" applyFill="1" applyBorder="1" applyAlignment="1">
      <alignment horizontal="center" vertical="center" wrapText="1"/>
    </xf>
    <xf numFmtId="0" fontId="6" fillId="34" borderId="33" xfId="0" applyNumberFormat="1" applyFont="1" applyFill="1" applyBorder="1" applyAlignment="1">
      <alignment horizontal="center" vertical="center" wrapText="1"/>
    </xf>
    <xf numFmtId="0" fontId="6" fillId="34" borderId="48" xfId="0" applyNumberFormat="1" applyFont="1" applyFill="1" applyBorder="1" applyAlignment="1">
      <alignment horizontal="center" vertical="center" wrapText="1"/>
    </xf>
    <xf numFmtId="0" fontId="6" fillId="34" borderId="39" xfId="0" applyNumberFormat="1" applyFont="1" applyFill="1" applyBorder="1" applyAlignment="1">
      <alignment horizontal="center" vertical="center" wrapText="1"/>
    </xf>
    <xf numFmtId="0" fontId="6" fillId="34" borderId="49" xfId="0" applyNumberFormat="1" applyFont="1" applyFill="1" applyBorder="1" applyAlignment="1">
      <alignment horizontal="center" vertical="center" wrapText="1"/>
    </xf>
    <xf numFmtId="49" fontId="6" fillId="34" borderId="33" xfId="0" applyNumberFormat="1" applyFont="1" applyFill="1" applyBorder="1" applyAlignment="1">
      <alignment horizontal="center" vertical="center" wrapText="1"/>
    </xf>
    <xf numFmtId="49" fontId="6" fillId="34" borderId="50" xfId="0" applyNumberFormat="1" applyFont="1" applyFill="1" applyBorder="1" applyAlignment="1">
      <alignment horizontal="center" vertical="center" wrapText="1"/>
    </xf>
    <xf numFmtId="49" fontId="6" fillId="34" borderId="40" xfId="0" applyNumberFormat="1" applyFont="1" applyFill="1" applyBorder="1" applyAlignment="1">
      <alignment horizontal="center" vertical="center" wrapText="1"/>
    </xf>
    <xf numFmtId="49" fontId="6" fillId="34" borderId="51" xfId="0" applyNumberFormat="1" applyFont="1" applyFill="1" applyBorder="1" applyAlignment="1">
      <alignment horizontal="center" vertical="center" wrapText="1"/>
    </xf>
    <xf numFmtId="49" fontId="6" fillId="34" borderId="52" xfId="0" applyNumberFormat="1" applyFont="1" applyFill="1" applyBorder="1" applyAlignment="1">
      <alignment horizontal="center" vertical="center" wrapText="1"/>
    </xf>
    <xf numFmtId="49" fontId="6" fillId="34" borderId="37" xfId="0" applyNumberFormat="1" applyFont="1" applyFill="1" applyBorder="1" applyAlignment="1">
      <alignment horizontal="center" vertical="center" wrapText="1"/>
    </xf>
    <xf numFmtId="49" fontId="6" fillId="34" borderId="53" xfId="0" applyNumberFormat="1" applyFont="1" applyFill="1" applyBorder="1" applyAlignment="1">
      <alignment horizontal="center" vertical="center" wrapText="1"/>
    </xf>
    <xf numFmtId="49" fontId="6" fillId="34" borderId="54" xfId="0" applyNumberFormat="1" applyFont="1" applyFill="1" applyBorder="1" applyAlignment="1">
      <alignment horizontal="center" vertical="center" wrapText="1"/>
    </xf>
    <xf numFmtId="49" fontId="6" fillId="34" borderId="38" xfId="0" applyNumberFormat="1" applyFont="1" applyFill="1" applyBorder="1" applyAlignment="1">
      <alignment horizontal="center" vertical="center" wrapText="1"/>
    </xf>
    <xf numFmtId="49" fontId="6" fillId="34" borderId="55" xfId="0" applyNumberFormat="1" applyFont="1" applyFill="1" applyBorder="1" applyAlignment="1">
      <alignment horizontal="center" vertical="center" wrapText="1"/>
    </xf>
    <xf numFmtId="0" fontId="6" fillId="34" borderId="50" xfId="0" applyNumberFormat="1" applyFont="1" applyFill="1" applyBorder="1" applyAlignment="1">
      <alignment horizontal="center" vertical="center" wrapText="1"/>
    </xf>
    <xf numFmtId="0" fontId="6" fillId="34" borderId="40" xfId="0" applyNumberFormat="1" applyFont="1" applyFill="1" applyBorder="1" applyAlignment="1">
      <alignment horizontal="center" vertical="center" wrapText="1"/>
    </xf>
    <xf numFmtId="0" fontId="6" fillId="34" borderId="51" xfId="0" applyNumberFormat="1"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30" xfId="0" applyFont="1" applyFill="1" applyBorder="1" applyAlignment="1">
      <alignment horizontal="center" vertical="center" wrapText="1"/>
    </xf>
    <xf numFmtId="49" fontId="6" fillId="34" borderId="30" xfId="0" applyNumberFormat="1" applyFont="1" applyFill="1" applyBorder="1" applyAlignment="1">
      <alignment horizontal="center" vertical="center" wrapText="1"/>
    </xf>
    <xf numFmtId="0" fontId="6" fillId="34" borderId="30" xfId="0" applyNumberFormat="1" applyFont="1" applyFill="1" applyBorder="1" applyAlignment="1">
      <alignment horizontal="center" vertical="center" wrapText="1"/>
    </xf>
    <xf numFmtId="49" fontId="6" fillId="35" borderId="0" xfId="0" applyNumberFormat="1" applyFont="1" applyFill="1" applyBorder="1" applyAlignment="1">
      <alignment horizontal="center" vertical="center" wrapText="1"/>
    </xf>
    <xf numFmtId="0" fontId="6" fillId="35" borderId="0" xfId="0" applyNumberFormat="1" applyFont="1" applyFill="1" applyBorder="1" applyAlignment="1">
      <alignment horizontal="center" vertical="center" wrapText="1"/>
    </xf>
    <xf numFmtId="4" fontId="6" fillId="35" borderId="0" xfId="0" applyNumberFormat="1" applyFont="1" applyFill="1" applyBorder="1" applyAlignment="1">
      <alignment horizontal="center" vertical="center" wrapText="1"/>
    </xf>
    <xf numFmtId="0" fontId="6" fillId="38" borderId="33" xfId="0" applyFont="1" applyFill="1" applyBorder="1" applyAlignment="1">
      <alignment horizontal="center" vertical="center" wrapText="1"/>
    </xf>
    <xf numFmtId="0" fontId="6" fillId="38" borderId="34" xfId="0" applyFont="1" applyFill="1" applyBorder="1" applyAlignment="1">
      <alignment horizontal="center" vertical="center" wrapText="1"/>
    </xf>
    <xf numFmtId="0" fontId="6" fillId="38" borderId="35" xfId="0" applyFont="1" applyFill="1" applyBorder="1" applyAlignment="1">
      <alignment horizontal="center" vertical="center" wrapText="1"/>
    </xf>
    <xf numFmtId="0" fontId="6" fillId="34" borderId="19" xfId="0" applyNumberFormat="1" applyFont="1" applyFill="1" applyBorder="1" applyAlignment="1">
      <alignment horizontal="center" vertical="top" wrapText="1"/>
    </xf>
    <xf numFmtId="0" fontId="6" fillId="34" borderId="20" xfId="0" applyNumberFormat="1" applyFont="1" applyFill="1" applyBorder="1" applyAlignment="1">
      <alignment horizontal="center" vertical="top" wrapText="1"/>
    </xf>
    <xf numFmtId="0" fontId="6" fillId="34" borderId="22" xfId="0" applyNumberFormat="1" applyFont="1" applyFill="1" applyBorder="1" applyAlignment="1">
      <alignment horizontal="center" vertical="top" wrapText="1"/>
    </xf>
    <xf numFmtId="0" fontId="6" fillId="34" borderId="23" xfId="0" applyNumberFormat="1" applyFont="1" applyFill="1" applyBorder="1" applyAlignment="1">
      <alignment horizontal="center" vertical="top" wrapText="1"/>
    </xf>
    <xf numFmtId="0" fontId="6" fillId="34" borderId="0" xfId="0" applyNumberFormat="1" applyFont="1" applyFill="1" applyBorder="1" applyAlignment="1">
      <alignment horizontal="center" vertical="top" wrapText="1"/>
    </xf>
    <xf numFmtId="0" fontId="6" fillId="34" borderId="24" xfId="0" applyNumberFormat="1" applyFont="1" applyFill="1" applyBorder="1" applyAlignment="1">
      <alignment horizontal="center" vertical="top" wrapText="1"/>
    </xf>
    <xf numFmtId="0" fontId="6" fillId="34" borderId="25" xfId="0" applyNumberFormat="1" applyFont="1" applyFill="1" applyBorder="1" applyAlignment="1">
      <alignment horizontal="center" vertical="top" wrapText="1"/>
    </xf>
    <xf numFmtId="0" fontId="6" fillId="34" borderId="21" xfId="0" applyNumberFormat="1" applyFont="1" applyFill="1" applyBorder="1" applyAlignment="1">
      <alignment horizontal="center" vertical="top" wrapText="1"/>
    </xf>
    <xf numFmtId="0" fontId="6" fillId="34" borderId="26" xfId="0" applyNumberFormat="1" applyFont="1" applyFill="1" applyBorder="1" applyAlignment="1">
      <alignment horizontal="center" vertical="top" wrapText="1"/>
    </xf>
    <xf numFmtId="0" fontId="6" fillId="35" borderId="2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36"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4" fillId="34" borderId="19"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6" xfId="0" applyFont="1" applyFill="1" applyBorder="1" applyAlignment="1">
      <alignment horizontal="left" vertical="center" wrapText="1"/>
    </xf>
    <xf numFmtId="4" fontId="6" fillId="34" borderId="41" xfId="0" applyNumberFormat="1" applyFont="1" applyFill="1" applyBorder="1" applyAlignment="1">
      <alignment horizontal="center" vertical="center" wrapText="1"/>
    </xf>
    <xf numFmtId="4" fontId="6" fillId="34" borderId="42" xfId="0" applyNumberFormat="1" applyFont="1" applyFill="1" applyBorder="1" applyAlignment="1">
      <alignment horizontal="center" vertical="center" wrapText="1"/>
    </xf>
    <xf numFmtId="4" fontId="6" fillId="34" borderId="30" xfId="0" applyNumberFormat="1" applyFont="1" applyFill="1" applyBorder="1" applyAlignment="1">
      <alignment horizontal="center" vertical="center" wrapText="1"/>
    </xf>
    <xf numFmtId="0" fontId="6" fillId="34" borderId="19" xfId="0" applyNumberFormat="1" applyFont="1" applyFill="1" applyBorder="1" applyAlignment="1" applyProtection="1">
      <alignment horizontal="center" vertical="center" wrapText="1"/>
      <protection locked="0"/>
    </xf>
    <xf numFmtId="0" fontId="6" fillId="34" borderId="20" xfId="0" applyNumberFormat="1" applyFont="1" applyFill="1" applyBorder="1" applyAlignment="1" applyProtection="1">
      <alignment horizontal="center" vertical="center" wrapText="1"/>
      <protection locked="0"/>
    </xf>
    <xf numFmtId="0" fontId="6" fillId="34" borderId="22" xfId="0" applyNumberFormat="1" applyFont="1" applyFill="1" applyBorder="1" applyAlignment="1" applyProtection="1">
      <alignment horizontal="center" vertical="center" wrapText="1"/>
      <protection locked="0"/>
    </xf>
    <xf numFmtId="0" fontId="6" fillId="34" borderId="23" xfId="0" applyNumberFormat="1" applyFont="1" applyFill="1" applyBorder="1" applyAlignment="1" applyProtection="1">
      <alignment horizontal="center" vertical="center" wrapText="1"/>
      <protection locked="0"/>
    </xf>
    <xf numFmtId="0" fontId="6" fillId="34" borderId="0" xfId="0" applyNumberFormat="1" applyFont="1" applyFill="1" applyBorder="1" applyAlignment="1" applyProtection="1">
      <alignment horizontal="center" vertical="center" wrapText="1"/>
      <protection locked="0"/>
    </xf>
    <xf numFmtId="0" fontId="6" fillId="34" borderId="24" xfId="0" applyNumberFormat="1" applyFont="1" applyFill="1" applyBorder="1" applyAlignment="1" applyProtection="1">
      <alignment horizontal="center" vertical="center" wrapText="1"/>
      <protection locked="0"/>
    </xf>
    <xf numFmtId="0" fontId="6" fillId="34" borderId="25" xfId="0" applyNumberFormat="1" applyFont="1" applyFill="1" applyBorder="1" applyAlignment="1" applyProtection="1">
      <alignment horizontal="center" vertical="center" wrapText="1"/>
      <protection locked="0"/>
    </xf>
    <xf numFmtId="0" fontId="6" fillId="34" borderId="21" xfId="0" applyNumberFormat="1" applyFont="1" applyFill="1" applyBorder="1" applyAlignment="1" applyProtection="1">
      <alignment horizontal="center" vertical="center" wrapText="1"/>
      <protection locked="0"/>
    </xf>
    <xf numFmtId="0" fontId="6" fillId="34" borderId="26" xfId="0" applyNumberFormat="1" applyFont="1" applyFill="1" applyBorder="1" applyAlignment="1" applyProtection="1">
      <alignment horizontal="center" vertical="center" wrapText="1"/>
      <protection locked="0"/>
    </xf>
    <xf numFmtId="0" fontId="6" fillId="35" borderId="0" xfId="0" applyFont="1" applyFill="1" applyBorder="1" applyAlignment="1">
      <alignment horizontal="center" vertical="top" wrapText="1"/>
    </xf>
    <xf numFmtId="0" fontId="6" fillId="35" borderId="0" xfId="0" applyFont="1" applyFill="1" applyBorder="1" applyAlignment="1">
      <alignment horizontal="left" vertical="top" wrapText="1"/>
    </xf>
    <xf numFmtId="0" fontId="6" fillId="34" borderId="25"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6" fillId="38" borderId="19" xfId="0" applyFont="1" applyFill="1" applyBorder="1" applyAlignment="1">
      <alignment horizontal="center" vertical="center" wrapText="1"/>
    </xf>
    <xf numFmtId="0" fontId="6" fillId="38" borderId="20" xfId="0" applyFont="1" applyFill="1" applyBorder="1" applyAlignment="1">
      <alignment horizontal="center" vertical="center" wrapText="1"/>
    </xf>
    <xf numFmtId="0" fontId="6" fillId="38" borderId="22" xfId="0" applyFont="1" applyFill="1" applyBorder="1" applyAlignment="1">
      <alignment horizontal="center" vertical="center" wrapText="1"/>
    </xf>
    <xf numFmtId="0" fontId="6" fillId="38" borderId="23" xfId="0" applyFont="1" applyFill="1" applyBorder="1" applyAlignment="1">
      <alignment horizontal="center" vertical="center" wrapText="1"/>
    </xf>
    <xf numFmtId="0" fontId="6" fillId="38" borderId="0" xfId="0" applyFont="1" applyFill="1" applyBorder="1" applyAlignment="1">
      <alignment horizontal="center" vertical="center" wrapText="1"/>
    </xf>
    <xf numFmtId="0" fontId="6" fillId="38" borderId="24" xfId="0" applyFont="1" applyFill="1" applyBorder="1" applyAlignment="1">
      <alignment horizontal="center" vertical="center" wrapText="1"/>
    </xf>
    <xf numFmtId="0" fontId="6" fillId="38" borderId="25" xfId="0" applyFont="1" applyFill="1" applyBorder="1" applyAlignment="1">
      <alignment horizontal="center" vertical="center" wrapText="1"/>
    </xf>
    <xf numFmtId="0" fontId="6" fillId="38" borderId="21" xfId="0" applyFont="1" applyFill="1" applyBorder="1" applyAlignment="1">
      <alignment horizontal="center" vertical="center" wrapText="1"/>
    </xf>
    <xf numFmtId="0" fontId="6" fillId="38" borderId="26"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4" fillId="36" borderId="26"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5" fillId="34" borderId="21" xfId="0" applyFont="1" applyFill="1" applyBorder="1" applyAlignment="1" applyProtection="1">
      <alignment horizontal="center" vertical="center" wrapText="1"/>
      <protection locked="0"/>
    </xf>
    <xf numFmtId="0" fontId="8" fillId="34" borderId="20" xfId="0" applyFont="1" applyFill="1" applyBorder="1" applyAlignment="1" applyProtection="1">
      <alignment horizontal="center" vertical="center" wrapText="1"/>
      <protection locked="0"/>
    </xf>
    <xf numFmtId="184" fontId="4" fillId="34" borderId="21" xfId="0" applyNumberFormat="1" applyFont="1" applyFill="1" applyBorder="1" applyAlignment="1" applyProtection="1">
      <alignment horizontal="center" vertical="center" wrapText="1"/>
      <protection locked="0"/>
    </xf>
    <xf numFmtId="0" fontId="6" fillId="34" borderId="19" xfId="0" applyFont="1" applyFill="1" applyBorder="1" applyAlignment="1" applyProtection="1">
      <alignment horizontal="center" vertical="center" wrapText="1"/>
      <protection locked="0"/>
    </xf>
    <xf numFmtId="0" fontId="6" fillId="34" borderId="23" xfId="0" applyFont="1" applyFill="1" applyBorder="1" applyAlignment="1" applyProtection="1">
      <alignment horizontal="center" vertical="center" wrapText="1"/>
      <protection locked="0"/>
    </xf>
    <xf numFmtId="0" fontId="6" fillId="34" borderId="0" xfId="0" applyFont="1" applyFill="1" applyBorder="1" applyAlignment="1" applyProtection="1">
      <alignment horizontal="center" vertical="center" wrapText="1"/>
      <protection locked="0"/>
    </xf>
    <xf numFmtId="0" fontId="6" fillId="34" borderId="24" xfId="0" applyFont="1" applyFill="1" applyBorder="1" applyAlignment="1" applyProtection="1">
      <alignment horizontal="center" vertical="center" wrapText="1"/>
      <protection locked="0"/>
    </xf>
    <xf numFmtId="0" fontId="6" fillId="34" borderId="25" xfId="0" applyFont="1" applyFill="1" applyBorder="1" applyAlignment="1" applyProtection="1">
      <alignment horizontal="center" vertical="center" wrapText="1"/>
      <protection locked="0"/>
    </xf>
    <xf numFmtId="0" fontId="3" fillId="32" borderId="0" xfId="0" applyFont="1" applyFill="1" applyBorder="1" applyAlignment="1" applyProtection="1">
      <alignment horizontal="center" vertical="center"/>
      <protection/>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25"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36" borderId="19" xfId="0" applyFont="1" applyFill="1" applyBorder="1" applyAlignment="1" applyProtection="1">
      <alignment horizontal="center" vertical="center" wrapText="1"/>
      <protection locked="0"/>
    </xf>
    <xf numFmtId="0" fontId="6" fillId="36" borderId="23" xfId="0" applyFont="1" applyFill="1" applyBorder="1" applyAlignment="1" applyProtection="1">
      <alignment horizontal="center" vertical="center" wrapText="1"/>
      <protection locked="0"/>
    </xf>
    <xf numFmtId="0" fontId="6" fillId="36" borderId="25" xfId="0" applyFont="1" applyFill="1" applyBorder="1" applyAlignment="1" applyProtection="1">
      <alignment horizontal="center" vertical="center" wrapText="1"/>
      <protection locked="0"/>
    </xf>
    <xf numFmtId="0" fontId="6" fillId="36" borderId="41" xfId="0" applyFont="1" applyFill="1" applyBorder="1" applyAlignment="1" applyProtection="1">
      <alignment horizontal="center" vertical="center" wrapText="1"/>
      <protection locked="0"/>
    </xf>
    <xf numFmtId="0" fontId="6" fillId="36" borderId="42" xfId="0" applyFont="1" applyFill="1" applyBorder="1" applyAlignment="1" applyProtection="1">
      <alignment horizontal="center" vertical="center" wrapText="1"/>
      <protection locked="0"/>
    </xf>
    <xf numFmtId="0" fontId="6" fillId="36" borderId="30" xfId="0" applyFont="1" applyFill="1" applyBorder="1" applyAlignment="1" applyProtection="1">
      <alignment horizontal="center" vertical="center" wrapText="1"/>
      <protection locked="0"/>
    </xf>
    <xf numFmtId="0" fontId="4" fillId="34" borderId="33" xfId="0" applyFont="1" applyFill="1" applyBorder="1" applyAlignment="1">
      <alignment horizontal="left" vertical="center" wrapText="1"/>
    </xf>
    <xf numFmtId="0" fontId="6" fillId="34" borderId="34" xfId="0" applyFont="1" applyFill="1" applyBorder="1" applyAlignment="1">
      <alignment horizontal="left" vertical="center" wrapText="1"/>
    </xf>
    <xf numFmtId="0" fontId="6" fillId="34" borderId="34" xfId="0" applyFont="1" applyFill="1" applyBorder="1" applyAlignment="1">
      <alignment horizontal="left" vertical="center" wrapText="1" indent="1"/>
    </xf>
    <xf numFmtId="0" fontId="4" fillId="34" borderId="34" xfId="0" applyFont="1" applyFill="1" applyBorder="1" applyAlignment="1">
      <alignment horizontal="left" vertical="center" wrapText="1"/>
    </xf>
    <xf numFmtId="0" fontId="6" fillId="34" borderId="45" xfId="0" applyFont="1" applyFill="1" applyBorder="1" applyAlignment="1">
      <alignment horizontal="left" vertical="center" wrapText="1"/>
    </xf>
    <xf numFmtId="0" fontId="6" fillId="34" borderId="46" xfId="0" applyFont="1" applyFill="1" applyBorder="1" applyAlignment="1">
      <alignment horizontal="left" vertical="center" wrapText="1"/>
    </xf>
    <xf numFmtId="0" fontId="6" fillId="34" borderId="47" xfId="0" applyFont="1" applyFill="1" applyBorder="1" applyAlignment="1">
      <alignment horizontal="left" vertical="center" wrapText="1"/>
    </xf>
    <xf numFmtId="0" fontId="6" fillId="36" borderId="27" xfId="0" applyFont="1" applyFill="1" applyBorder="1" applyAlignment="1" applyProtection="1">
      <alignment horizontal="center" vertical="center"/>
      <protection locked="0"/>
    </xf>
    <xf numFmtId="0" fontId="6" fillId="36" borderId="36" xfId="0" applyFont="1" applyFill="1" applyBorder="1" applyAlignment="1" applyProtection="1">
      <alignment horizontal="center" vertical="center"/>
      <protection locked="0"/>
    </xf>
    <xf numFmtId="0" fontId="4" fillId="34" borderId="35" xfId="0" applyFont="1" applyFill="1" applyBorder="1" applyAlignment="1">
      <alignment horizontal="left" vertical="center" wrapText="1"/>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6" fillId="34" borderId="45" xfId="0" applyFont="1" applyFill="1" applyBorder="1" applyAlignment="1">
      <alignment horizontal="left" vertical="center" wrapText="1" indent="1"/>
    </xf>
    <xf numFmtId="0" fontId="6" fillId="34" borderId="46" xfId="0" applyFont="1" applyFill="1" applyBorder="1" applyAlignment="1">
      <alignment horizontal="left" vertical="center" wrapText="1" indent="1"/>
    </xf>
    <xf numFmtId="0" fontId="6" fillId="34" borderId="47" xfId="0" applyFont="1" applyFill="1" applyBorder="1" applyAlignment="1">
      <alignment horizontal="left" vertical="center" wrapText="1" indent="1"/>
    </xf>
    <xf numFmtId="0" fontId="6" fillId="36" borderId="31" xfId="0" applyFont="1" applyFill="1" applyBorder="1" applyAlignment="1" applyProtection="1">
      <alignment horizontal="center" vertical="center"/>
      <protection locked="0"/>
    </xf>
    <xf numFmtId="0" fontId="6" fillId="36" borderId="31" xfId="0" applyFont="1" applyFill="1" applyBorder="1" applyAlignment="1" applyProtection="1">
      <alignment horizontal="center" vertical="center" wrapText="1"/>
      <protection locked="0"/>
    </xf>
    <xf numFmtId="0" fontId="6" fillId="34" borderId="34" xfId="0" applyFont="1" applyFill="1" applyBorder="1" applyAlignment="1" quotePrefix="1">
      <alignment horizontal="left" vertical="center" wrapText="1"/>
    </xf>
    <xf numFmtId="0" fontId="6" fillId="36" borderId="31" xfId="0" applyFont="1" applyFill="1" applyBorder="1" applyAlignment="1">
      <alignment horizontal="center" vertical="center" wrapText="1"/>
    </xf>
    <xf numFmtId="2" fontId="6" fillId="34" borderId="37" xfId="53" applyNumberFormat="1" applyFont="1" applyFill="1" applyBorder="1" applyAlignment="1" applyProtection="1">
      <alignment horizontal="center" vertical="center" wrapText="1"/>
      <protection hidden="1"/>
    </xf>
    <xf numFmtId="2" fontId="6" fillId="34" borderId="46" xfId="53" applyNumberFormat="1" applyFont="1" applyFill="1" applyBorder="1" applyAlignment="1" applyProtection="1">
      <alignment horizontal="center" vertical="center" wrapText="1"/>
      <protection hidden="1"/>
    </xf>
    <xf numFmtId="49" fontId="6" fillId="34" borderId="37" xfId="53" applyNumberFormat="1" applyFont="1" applyFill="1" applyBorder="1" applyAlignment="1" applyProtection="1">
      <alignment horizontal="left" vertical="center" wrapText="1"/>
      <protection hidden="1"/>
    </xf>
    <xf numFmtId="49" fontId="6" fillId="34" borderId="46" xfId="53" applyNumberFormat="1" applyFont="1" applyFill="1" applyBorder="1" applyAlignment="1" applyProtection="1">
      <alignment horizontal="left" vertical="center" wrapText="1"/>
      <protection hidden="1"/>
    </xf>
    <xf numFmtId="191" fontId="6" fillId="34" borderId="37" xfId="58" applyNumberFormat="1" applyFont="1" applyFill="1" applyBorder="1" applyAlignment="1" applyProtection="1" quotePrefix="1">
      <alignment horizontal="right" vertical="center"/>
      <protection hidden="1"/>
    </xf>
    <xf numFmtId="191" fontId="6" fillId="34" borderId="46" xfId="58" applyNumberFormat="1" applyFont="1" applyFill="1" applyBorder="1" applyAlignment="1" applyProtection="1" quotePrefix="1">
      <alignment horizontal="right" vertical="center"/>
      <protection hidden="1"/>
    </xf>
    <xf numFmtId="192" fontId="6" fillId="34" borderId="53" xfId="58" applyNumberFormat="1" applyFont="1" applyFill="1" applyBorder="1" applyAlignment="1" applyProtection="1" quotePrefix="1">
      <alignment horizontal="left" vertical="center"/>
      <protection hidden="1"/>
    </xf>
    <xf numFmtId="192" fontId="6" fillId="34" borderId="47" xfId="58" applyNumberFormat="1" applyFont="1" applyFill="1" applyBorder="1" applyAlignment="1" applyProtection="1" quotePrefix="1">
      <alignment horizontal="left" vertical="center"/>
      <protection hidden="1"/>
    </xf>
    <xf numFmtId="0" fontId="2" fillId="34" borderId="0" xfId="53" applyFont="1" applyFill="1" applyBorder="1" applyAlignment="1" applyProtection="1" quotePrefix="1">
      <alignment horizontal="center" vertical="center" wrapText="1"/>
      <protection hidden="1"/>
    </xf>
    <xf numFmtId="0" fontId="6" fillId="38" borderId="31" xfId="53" applyFont="1" applyFill="1" applyBorder="1" applyAlignment="1" applyProtection="1">
      <alignment horizontal="center" vertical="center" wrapText="1"/>
      <protection hidden="1"/>
    </xf>
    <xf numFmtId="0" fontId="6" fillId="38" borderId="31" xfId="53" applyFont="1" applyFill="1" applyBorder="1" applyAlignment="1" applyProtection="1" quotePrefix="1">
      <alignment horizontal="center" vertical="center" wrapText="1"/>
      <protection hidden="1"/>
    </xf>
    <xf numFmtId="0" fontId="6" fillId="34" borderId="33" xfId="0" applyFont="1" applyFill="1" applyBorder="1" applyAlignment="1" applyProtection="1">
      <alignment horizontal="center" vertical="center"/>
      <protection hidden="1"/>
    </xf>
    <xf numFmtId="0" fontId="6" fillId="34" borderId="52" xfId="53" applyFont="1" applyFill="1" applyBorder="1" applyAlignment="1" applyProtection="1">
      <alignment horizontal="center" vertical="center" wrapText="1"/>
      <protection hidden="1"/>
    </xf>
    <xf numFmtId="0" fontId="6" fillId="34" borderId="45" xfId="53" applyFont="1" applyFill="1" applyBorder="1" applyAlignment="1" applyProtection="1">
      <alignment horizontal="center" vertical="center" wrapText="1"/>
      <protection hidden="1"/>
    </xf>
    <xf numFmtId="0" fontId="4" fillId="34" borderId="46" xfId="53" applyFont="1" applyFill="1" applyBorder="1" applyAlignment="1" applyProtection="1">
      <alignment horizontal="center" vertical="center" wrapText="1"/>
      <protection hidden="1"/>
    </xf>
    <xf numFmtId="0" fontId="4" fillId="34" borderId="37" xfId="53" applyFont="1" applyFill="1" applyBorder="1" applyAlignment="1" applyProtection="1">
      <alignment horizontal="center" vertical="center" wrapText="1"/>
      <protection hidden="1"/>
    </xf>
    <xf numFmtId="0" fontId="6" fillId="34" borderId="35" xfId="0" applyFont="1" applyFill="1" applyBorder="1" applyAlignment="1" applyProtection="1">
      <alignment horizontal="center" vertical="center"/>
      <protection hidden="1"/>
    </xf>
    <xf numFmtId="0" fontId="6" fillId="34" borderId="54" xfId="53" applyFont="1" applyFill="1" applyBorder="1" applyAlignment="1" applyProtection="1">
      <alignment horizontal="center" vertical="center" wrapText="1"/>
      <protection hidden="1"/>
    </xf>
    <xf numFmtId="0" fontId="4" fillId="34" borderId="38" xfId="53" applyFont="1" applyFill="1" applyBorder="1" applyAlignment="1" applyProtection="1">
      <alignment horizontal="center" vertical="center" wrapText="1"/>
      <protection hidden="1"/>
    </xf>
    <xf numFmtId="2" fontId="6" fillId="34" borderId="38" xfId="53" applyNumberFormat="1" applyFont="1" applyFill="1" applyBorder="1" applyAlignment="1" applyProtection="1">
      <alignment horizontal="center" vertical="center" wrapText="1"/>
      <protection hidden="1"/>
    </xf>
    <xf numFmtId="49" fontId="6" fillId="34" borderId="38" xfId="53" applyNumberFormat="1" applyFont="1" applyFill="1" applyBorder="1" applyAlignment="1" applyProtection="1">
      <alignment horizontal="left" vertical="center" wrapText="1"/>
      <protection hidden="1"/>
    </xf>
    <xf numFmtId="191" fontId="6" fillId="34" borderId="38" xfId="58" applyNumberFormat="1" applyFont="1" applyFill="1" applyBorder="1" applyAlignment="1" applyProtection="1" quotePrefix="1">
      <alignment horizontal="right" vertical="center"/>
      <protection hidden="1"/>
    </xf>
    <xf numFmtId="192" fontId="6" fillId="34" borderId="55" xfId="58" applyNumberFormat="1" applyFont="1" applyFill="1" applyBorder="1" applyAlignment="1" applyProtection="1" quotePrefix="1">
      <alignment horizontal="left" vertical="center"/>
      <protection hidden="1"/>
    </xf>
    <xf numFmtId="0" fontId="6" fillId="34" borderId="31" xfId="0" applyFont="1" applyFill="1" applyBorder="1" applyAlignment="1">
      <alignment vertical="center" wrapText="1"/>
    </xf>
    <xf numFmtId="0" fontId="6" fillId="34" borderId="0" xfId="0" applyFont="1" applyFill="1" applyBorder="1" applyAlignment="1" quotePrefix="1">
      <alignment horizontal="right" vertical="center" wrapText="1"/>
    </xf>
    <xf numFmtId="0" fontId="6" fillId="34" borderId="0" xfId="0" applyFont="1" applyFill="1" applyBorder="1" applyAlignment="1" quotePrefix="1">
      <alignment horizontal="right" vertical="center"/>
    </xf>
    <xf numFmtId="0" fontId="6" fillId="34" borderId="0" xfId="0" applyFont="1" applyFill="1" applyBorder="1" applyAlignment="1">
      <alignment horizontal="right" vertical="center"/>
    </xf>
    <xf numFmtId="0" fontId="4" fillId="34" borderId="0" xfId="0" applyFont="1" applyFill="1" applyBorder="1" applyAlignment="1" quotePrefix="1">
      <alignment horizontal="center" vertical="center" wrapText="1"/>
    </xf>
    <xf numFmtId="0" fontId="6" fillId="34" borderId="31" xfId="0" applyFont="1" applyFill="1" applyBorder="1" applyAlignment="1" quotePrefix="1">
      <alignment horizontal="left" vertical="center" wrapText="1"/>
    </xf>
    <xf numFmtId="0" fontId="4" fillId="34" borderId="0" xfId="0" applyFont="1" applyFill="1" applyBorder="1" applyAlignment="1">
      <alignment horizontal="center" vertical="center"/>
    </xf>
    <xf numFmtId="0" fontId="4" fillId="34" borderId="0" xfId="0" applyFont="1" applyFill="1" applyBorder="1" applyAlignment="1" quotePrefix="1">
      <alignment horizontal="center" vertical="center"/>
    </xf>
    <xf numFmtId="0" fontId="4" fillId="34" borderId="31" xfId="0" applyFont="1" applyFill="1" applyBorder="1" applyAlignment="1">
      <alignment horizontal="center" vertical="center" wrapText="1"/>
    </xf>
    <xf numFmtId="0" fontId="6" fillId="34" borderId="0" xfId="0" applyFont="1" applyFill="1" applyBorder="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10"/>
      </font>
    </dxf>
    <dxf>
      <fill>
        <patternFill>
          <bgColor indexed="22"/>
        </patternFill>
      </fill>
    </dxf>
    <dxf>
      <fill>
        <patternFill>
          <bgColor indexed="22"/>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Соотношение размера чистых активов и уставного капитала</a:t>
            </a:r>
          </a:p>
        </c:rich>
      </c:tx>
      <c:layout>
        <c:manualLayout>
          <c:xMode val="factor"/>
          <c:yMode val="factor"/>
          <c:x val="0.062"/>
          <c:y val="0.00425"/>
        </c:manualLayout>
      </c:layout>
      <c:spPr>
        <a:noFill/>
        <a:ln>
          <a:noFill/>
        </a:ln>
      </c:spPr>
    </c:title>
    <c:plotArea>
      <c:layout>
        <c:manualLayout>
          <c:xMode val="edge"/>
          <c:yMode val="edge"/>
          <c:x val="0.06075"/>
          <c:y val="0.1075"/>
          <c:w val="0.92425"/>
          <c:h val="0.81075"/>
        </c:manualLayout>
      </c:layout>
      <c:barChart>
        <c:barDir val="col"/>
        <c:grouping val="clustered"/>
        <c:varyColors val="0"/>
        <c:ser>
          <c:idx val="0"/>
          <c:order val="0"/>
          <c:tx>
            <c:v>Уставной капитал</c:v>
          </c:tx>
          <c:spPr>
            <a:gradFill rotWithShape="1">
              <a:gsLst>
                <a:gs pos="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'Расчет стоимости чистых активов'!$AQ$87:$AR$87</c:f>
              <c:strCache/>
            </c:strRef>
          </c:cat>
          <c:val>
            <c:numRef>
              <c:f>'Расчет стоимости чистых активов'!$AQ$60:$AR$60</c:f>
              <c:numCache/>
            </c:numRef>
          </c:val>
        </c:ser>
        <c:ser>
          <c:idx val="1"/>
          <c:order val="1"/>
          <c:tx>
            <c:v>Чистые активы</c:v>
          </c:tx>
          <c:spPr>
            <a:gradFill rotWithShape="1">
              <a:gsLst>
                <a:gs pos="0">
                  <a:srgbClr val="FF99CC"/>
                </a:gs>
                <a:gs pos="100000">
                  <a:srgbClr val="7647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'Расчет стоимости чистых активов'!$AQ$87:$AR$87</c:f>
              <c:strCache/>
            </c:strRef>
          </c:cat>
          <c:val>
            <c:numRef>
              <c:f>'Расчет стоимости чистых активов'!$AQ$61:$AR$61</c:f>
              <c:numCache/>
            </c:numRef>
          </c:val>
        </c:ser>
        <c:axId val="28013350"/>
        <c:axId val="50793559"/>
      </c:barChart>
      <c:catAx>
        <c:axId val="28013350"/>
        <c:scaling>
          <c:orientation val="minMax"/>
        </c:scaling>
        <c:axPos val="b"/>
        <c:delete val="0"/>
        <c:numFmt formatCode="General" sourceLinked="1"/>
        <c:majorTickMark val="out"/>
        <c:minorTickMark val="none"/>
        <c:tickLblPos val="nextTo"/>
        <c:spPr>
          <a:ln w="3175">
            <a:solidFill>
              <a:srgbClr val="000000"/>
            </a:solidFill>
          </a:ln>
        </c:spPr>
        <c:crossAx val="50793559"/>
        <c:crosses val="autoZero"/>
        <c:auto val="0"/>
        <c:lblOffset val="100"/>
        <c:tickLblSkip val="1"/>
        <c:noMultiLvlLbl val="0"/>
      </c:catAx>
      <c:valAx>
        <c:axId val="507935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13350"/>
        <c:crossesAt val="1"/>
        <c:crossBetween val="between"/>
        <c:dispUnits/>
      </c:valAx>
      <c:spPr>
        <a:gradFill rotWithShape="1">
          <a:gsLst>
            <a:gs pos="0">
              <a:srgbClr val="5E7676"/>
            </a:gs>
            <a:gs pos="100000">
              <a:srgbClr val="CCFFFF"/>
            </a:gs>
          </a:gsLst>
          <a:path path="rect">
            <a:fillToRect l="50000" t="50000" r="50000" b="50000"/>
          </a:path>
        </a:gradFill>
        <a:ln w="12700">
          <a:solidFill>
            <a:srgbClr val="FFFFFF"/>
          </a:solidFill>
        </a:ln>
      </c:spPr>
    </c:plotArea>
    <c:legend>
      <c:legendPos val="r"/>
      <c:layout>
        <c:manualLayout>
          <c:xMode val="edge"/>
          <c:yMode val="edge"/>
          <c:x val="0.26525"/>
          <c:y val="0.9235"/>
          <c:w val="0.71525"/>
          <c:h val="0.05175"/>
        </c:manualLayout>
      </c:layout>
      <c:overlay val="0"/>
      <c:spPr>
        <a:solidFill>
          <a:srgbClr val="CCFFFF"/>
        </a:solidFill>
        <a:ln w="3175">
          <a:solidFill>
            <a:srgbClr val="000000"/>
          </a:solid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FF"/>
                </a:solidFill>
              </a:rPr>
              <a:t>Коэффициент текущей ликвидности К1</a:t>
            </a:r>
          </a:p>
        </c:rich>
      </c:tx>
      <c:layout>
        <c:manualLayout>
          <c:xMode val="factor"/>
          <c:yMode val="factor"/>
          <c:x val="-0.0255"/>
          <c:y val="-0.0215"/>
        </c:manualLayout>
      </c:layout>
      <c:spPr>
        <a:solidFill>
          <a:srgbClr val="FFFFFF"/>
        </a:solidFill>
        <a:ln w="3175">
          <a:noFill/>
        </a:ln>
      </c:spPr>
    </c:title>
    <c:plotArea>
      <c:layout>
        <c:manualLayout>
          <c:xMode val="edge"/>
          <c:yMode val="edge"/>
          <c:x val="0.015"/>
          <c:y val="0.14025"/>
          <c:w val="0.968"/>
          <c:h val="0.75125"/>
        </c:manualLayout>
      </c:layout>
      <c:barChart>
        <c:barDir val="col"/>
        <c:grouping val="clustered"/>
        <c:varyColors val="0"/>
        <c:ser>
          <c:idx val="0"/>
          <c:order val="0"/>
          <c:tx>
            <c:v>Значение коэффициента К1</c:v>
          </c:tx>
          <c:spPr>
            <a:gradFill rotWithShape="1">
              <a:gsLst>
                <a:gs pos="0">
                  <a:srgbClr val="5E4776"/>
                </a:gs>
                <a:gs pos="100000">
                  <a:srgbClr val="CC99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состояния'!$AD$58:$AD$59</c:f>
              <c:numCache/>
            </c:numRef>
          </c:val>
        </c:ser>
        <c:ser>
          <c:idx val="2"/>
          <c:order val="1"/>
          <c:tx>
            <c:v>Нормативное значение К1 (минимальное)</c:v>
          </c:tx>
          <c:spPr>
            <a:gradFill rotWithShape="1">
              <a:gsLst>
                <a:gs pos="0">
                  <a:srgbClr val="475E76"/>
                </a:gs>
                <a:gs pos="100000">
                  <a:srgbClr val="99CC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состояния'!$AE$58:$AE$59</c:f>
              <c:numCache/>
            </c:numRef>
          </c:val>
        </c:ser>
        <c:axId val="54488848"/>
        <c:axId val="20637585"/>
      </c:barChart>
      <c:catAx>
        <c:axId val="54488848"/>
        <c:scaling>
          <c:orientation val="minMax"/>
        </c:scaling>
        <c:axPos val="b"/>
        <c:delete val="0"/>
        <c:numFmt formatCode="General" sourceLinked="1"/>
        <c:majorTickMark val="out"/>
        <c:minorTickMark val="none"/>
        <c:tickLblPos val="nextTo"/>
        <c:spPr>
          <a:ln w="3175">
            <a:solidFill>
              <a:srgbClr val="000000"/>
            </a:solidFill>
          </a:ln>
        </c:spPr>
        <c:crossAx val="20637585"/>
        <c:crosses val="autoZero"/>
        <c:auto val="1"/>
        <c:lblOffset val="100"/>
        <c:tickLblSkip val="1"/>
        <c:noMultiLvlLbl val="0"/>
      </c:catAx>
      <c:valAx>
        <c:axId val="206375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488848"/>
        <c:crossesAt val="1"/>
        <c:crossBetween val="between"/>
        <c:dispUnits/>
      </c:valAx>
      <c:spPr>
        <a:gradFill rotWithShape="1">
          <a:gsLst>
            <a:gs pos="0">
              <a:srgbClr val="767647"/>
            </a:gs>
            <a:gs pos="100000">
              <a:srgbClr val="FFFF99"/>
            </a:gs>
          </a:gsLst>
          <a:path path="rect">
            <a:fillToRect l="50000" t="50000" r="50000" b="50000"/>
          </a:path>
        </a:gradFill>
        <a:ln w="3175">
          <a:noFill/>
        </a:ln>
      </c:spPr>
    </c:plotArea>
    <c:legend>
      <c:legendPos val="r"/>
      <c:layout>
        <c:manualLayout>
          <c:xMode val="edge"/>
          <c:yMode val="edge"/>
          <c:x val="0.075"/>
          <c:y val="0.91375"/>
          <c:w val="0.904"/>
          <c:h val="0.08625"/>
        </c:manualLayout>
      </c:layout>
      <c:overlay val="0"/>
      <c:spPr>
        <a:gradFill rotWithShape="1">
          <a:gsLst>
            <a:gs pos="0">
              <a:srgbClr val="CCFFFF"/>
            </a:gs>
            <a:gs pos="100000">
              <a:srgbClr val="5E7676"/>
            </a:gs>
          </a:gsLst>
          <a:lin ang="5400000" scaled="1"/>
        </a:gradFill>
        <a:ln w="3175">
          <a:solidFill>
            <a:srgbClr val="000000"/>
          </a:solidFill>
        </a:ln>
      </c:spPr>
      <c:txPr>
        <a:bodyPr vert="horz" rot="0"/>
        <a:lstStyle/>
        <a:p>
          <a:pPr>
            <a:defRPr lang="en-US" cap="none" sz="735" b="1" i="0" u="none" baseline="0">
              <a:solidFill>
                <a:srgbClr val="0000FF"/>
              </a:solidFill>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800" b="1" i="0" u="none" baseline="0">
          <a:solidFill>
            <a:srgbClr val="0000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FF"/>
                </a:solidFill>
              </a:rPr>
              <a:t>Коэффициент обеспеченности собственными оборотными средствами К2</a:t>
            </a:r>
          </a:p>
        </c:rich>
      </c:tx>
      <c:layout>
        <c:manualLayout>
          <c:xMode val="factor"/>
          <c:yMode val="factor"/>
          <c:x val="-0.0555"/>
          <c:y val="-0.0215"/>
        </c:manualLayout>
      </c:layout>
      <c:spPr>
        <a:solidFill>
          <a:srgbClr val="FFFFCC"/>
        </a:solidFill>
        <a:ln w="3175">
          <a:noFill/>
        </a:ln>
      </c:spPr>
    </c:title>
    <c:plotArea>
      <c:layout>
        <c:manualLayout>
          <c:xMode val="edge"/>
          <c:yMode val="edge"/>
          <c:x val="0.015"/>
          <c:y val="0.15575"/>
          <c:w val="0.968"/>
          <c:h val="0.7375"/>
        </c:manualLayout>
      </c:layout>
      <c:barChart>
        <c:barDir val="col"/>
        <c:grouping val="clustered"/>
        <c:varyColors val="0"/>
        <c:ser>
          <c:idx val="0"/>
          <c:order val="0"/>
          <c:tx>
            <c:v>Значение коэффициента К2</c:v>
          </c:tx>
          <c:spPr>
            <a:gradFill rotWithShape="1">
              <a:gsLst>
                <a:gs pos="0">
                  <a:srgbClr val="47182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состояния'!$AD$65:$AD$66</c:f>
              <c:numCache/>
            </c:numRef>
          </c:val>
        </c:ser>
        <c:ser>
          <c:idx val="2"/>
          <c:order val="1"/>
          <c:tx>
            <c:v>Нормативное значение К2 (минимальное)</c:v>
          </c:tx>
          <c:spPr>
            <a:gradFill rotWithShape="1">
              <a:gsLst>
                <a:gs pos="0">
                  <a:srgbClr val="9999FF"/>
                </a:gs>
                <a:gs pos="100000">
                  <a:srgbClr val="474776"/>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состояния'!$AE$65:$AE$66</c:f>
              <c:numCache/>
            </c:numRef>
          </c:val>
        </c:ser>
        <c:axId val="51520538"/>
        <c:axId val="61031659"/>
      </c:barChart>
      <c:catAx>
        <c:axId val="51520538"/>
        <c:scaling>
          <c:orientation val="minMax"/>
        </c:scaling>
        <c:axPos val="b"/>
        <c:delete val="0"/>
        <c:numFmt formatCode="General" sourceLinked="1"/>
        <c:majorTickMark val="out"/>
        <c:minorTickMark val="none"/>
        <c:tickLblPos val="nextTo"/>
        <c:spPr>
          <a:ln w="3175">
            <a:solidFill>
              <a:srgbClr val="000000"/>
            </a:solidFill>
          </a:ln>
        </c:spPr>
        <c:crossAx val="61031659"/>
        <c:crosses val="autoZero"/>
        <c:auto val="1"/>
        <c:lblOffset val="100"/>
        <c:tickLblSkip val="1"/>
        <c:noMultiLvlLbl val="0"/>
      </c:catAx>
      <c:valAx>
        <c:axId val="610316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20538"/>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07625"/>
          <c:y val="0.914"/>
          <c:w val="0.89675"/>
          <c:h val="0.086"/>
        </c:manualLayout>
      </c:layout>
      <c:overlay val="0"/>
      <c:spPr>
        <a:gradFill rotWithShape="1">
          <a:gsLst>
            <a:gs pos="0">
              <a:srgbClr val="CCCCFF"/>
            </a:gs>
            <a:gs pos="100000">
              <a:srgbClr val="5E5E76"/>
            </a:gs>
          </a:gsLst>
          <a:path path="rect">
            <a:fillToRect r="100000" b="100000"/>
          </a:path>
        </a:gradFill>
        <a:ln w="3175">
          <a:solidFill>
            <a:srgbClr val="000000"/>
          </a:solidFill>
        </a:ln>
      </c:spPr>
      <c:txPr>
        <a:bodyPr vert="horz" rot="0"/>
        <a:lstStyle/>
        <a:p>
          <a:pPr>
            <a:defRPr lang="en-US" cap="none" sz="735" b="1" i="0" u="none" baseline="0">
              <a:solidFill>
                <a:srgbClr val="0000FF"/>
              </a:solidFill>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800" b="1" i="0" u="none" baseline="0">
          <a:solidFill>
            <a:srgbClr val="0000FF"/>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FF"/>
                </a:solidFill>
              </a:rPr>
              <a:t>Коэффициент обеспеченности финансовых обязательств активами (К3)</a:t>
            </a:r>
          </a:p>
        </c:rich>
      </c:tx>
      <c:layout>
        <c:manualLayout>
          <c:xMode val="factor"/>
          <c:yMode val="factor"/>
          <c:x val="-0.04925"/>
          <c:y val="-0.0212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1565"/>
          <c:w val="0.968"/>
          <c:h val="0.7385"/>
        </c:manualLayout>
      </c:layout>
      <c:barChart>
        <c:barDir val="col"/>
        <c:grouping val="clustered"/>
        <c:varyColors val="0"/>
        <c:ser>
          <c:idx val="0"/>
          <c:order val="0"/>
          <c:tx>
            <c:v>Значение коэффициента К3</c:v>
          </c:tx>
          <c:spPr>
            <a:gradFill rotWithShape="1">
              <a:gsLst>
                <a:gs pos="0">
                  <a:srgbClr val="CCFFCC"/>
                </a:gs>
                <a:gs pos="100000">
                  <a:srgbClr val="5E765E"/>
                </a:gs>
              </a:gsLst>
              <a:path path="rect">
                <a:fillToRect l="50000" t="50000" r="50000" b="50000"/>
              </a:path>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состояния'!$AD$76:$AD$77</c:f>
              <c:numCache/>
            </c:numRef>
          </c:val>
        </c:ser>
        <c:ser>
          <c:idx val="2"/>
          <c:order val="1"/>
          <c:tx>
            <c:v>Нормативное значение К3 (максимальное)</c:v>
          </c:tx>
          <c:spPr>
            <a:gradFill rotWithShape="1">
              <a:gsLst>
                <a:gs pos="0">
                  <a:srgbClr val="FFFF99"/>
                </a:gs>
                <a:gs pos="100000">
                  <a:srgbClr val="767647"/>
                </a:gs>
              </a:gsLst>
              <a:path path="rect">
                <a:fillToRect l="50000" t="50000" r="50000" b="50000"/>
              </a:path>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состояния'!$AE$76:$AE$77</c:f>
              <c:numCache/>
            </c:numRef>
          </c:val>
        </c:ser>
        <c:axId val="12414020"/>
        <c:axId val="44617317"/>
      </c:barChart>
      <c:catAx>
        <c:axId val="12414020"/>
        <c:scaling>
          <c:orientation val="minMax"/>
        </c:scaling>
        <c:axPos val="b"/>
        <c:delete val="0"/>
        <c:numFmt formatCode="General" sourceLinked="1"/>
        <c:majorTickMark val="out"/>
        <c:minorTickMark val="none"/>
        <c:tickLblPos val="nextTo"/>
        <c:spPr>
          <a:ln w="3175">
            <a:solidFill>
              <a:srgbClr val="000000"/>
            </a:solidFill>
          </a:ln>
        </c:spPr>
        <c:crossAx val="44617317"/>
        <c:crosses val="autoZero"/>
        <c:auto val="1"/>
        <c:lblOffset val="100"/>
        <c:tickLblSkip val="1"/>
        <c:noMultiLvlLbl val="0"/>
      </c:catAx>
      <c:valAx>
        <c:axId val="446173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414020"/>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7325"/>
          <c:y val="0.915"/>
          <c:w val="0.90275"/>
          <c:h val="0.085"/>
        </c:manualLayout>
      </c:layout>
      <c:overlay val="0"/>
      <c:spPr>
        <a:gradFill rotWithShape="1">
          <a:gsLst>
            <a:gs pos="0">
              <a:srgbClr val="339966"/>
            </a:gs>
            <a:gs pos="100000">
              <a:srgbClr val="18472F"/>
            </a:gs>
          </a:gsLst>
          <a:path path="rect">
            <a:fillToRect l="50000" t="50000" r="50000" b="50000"/>
          </a:path>
        </a:gradFill>
        <a:ln w="3175">
          <a:solidFill>
            <a:srgbClr val="000000"/>
          </a:solidFill>
        </a:ln>
      </c:spPr>
      <c:txPr>
        <a:bodyPr vert="horz" rot="0"/>
        <a:lstStyle/>
        <a:p>
          <a:pPr>
            <a:defRPr lang="en-US" cap="none" sz="735" b="1" i="0" u="none" baseline="0">
              <a:solidFill>
                <a:srgbClr val="0000FF"/>
              </a:solidFill>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800" b="1" i="0" u="none" baseline="0">
          <a:solidFill>
            <a:srgbClr val="0000FF"/>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абсолютной ликвидности (Кабсл)</a:t>
            </a:r>
          </a:p>
        </c:rich>
      </c:tx>
      <c:layout>
        <c:manualLayout>
          <c:xMode val="factor"/>
          <c:yMode val="factor"/>
          <c:x val="-0.0315"/>
          <c:y val="-0.02525"/>
        </c:manualLayout>
      </c:layout>
      <c:spPr>
        <a:solidFill>
          <a:srgbClr val="FFFFFF"/>
        </a:solidFill>
        <a:ln w="3175">
          <a:noFill/>
        </a:ln>
      </c:spPr>
    </c:title>
    <c:plotArea>
      <c:layout>
        <c:manualLayout>
          <c:xMode val="edge"/>
          <c:yMode val="edge"/>
          <c:x val="0.015"/>
          <c:y val="0.08425"/>
          <c:w val="0.968"/>
          <c:h val="0.80625"/>
        </c:manualLayout>
      </c:layout>
      <c:barChart>
        <c:barDir val="col"/>
        <c:grouping val="clustered"/>
        <c:varyColors val="0"/>
        <c:ser>
          <c:idx val="0"/>
          <c:order val="0"/>
          <c:tx>
            <c:v>Значение коэффициента Кабсл</c:v>
          </c:tx>
          <c:spPr>
            <a:gradFill rotWithShape="1">
              <a:gsLst>
                <a:gs pos="0">
                  <a:srgbClr val="474776"/>
                </a:gs>
                <a:gs pos="100000">
                  <a:srgbClr val="9999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2'!$AD$39:$AD$40</c:f>
              <c:numCache/>
            </c:numRef>
          </c:val>
        </c:ser>
        <c:ser>
          <c:idx val="2"/>
          <c:order val="1"/>
          <c:tx>
            <c:v>Нормативное значение Кабсл (минимальное)</c:v>
          </c:tx>
          <c:spPr>
            <a:gradFill rotWithShape="1">
              <a:gsLst>
                <a:gs pos="0">
                  <a:srgbClr val="002F5E"/>
                </a:gs>
                <a:gs pos="100000">
                  <a:srgbClr val="0066CC"/>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2'!$AE$39:$AE$40</c:f>
              <c:numCache/>
            </c:numRef>
          </c:val>
        </c:ser>
        <c:axId val="66011534"/>
        <c:axId val="57232895"/>
      </c:barChart>
      <c:catAx>
        <c:axId val="66011534"/>
        <c:scaling>
          <c:orientation val="minMax"/>
        </c:scaling>
        <c:axPos val="b"/>
        <c:delete val="0"/>
        <c:numFmt formatCode="General" sourceLinked="1"/>
        <c:majorTickMark val="out"/>
        <c:minorTickMark val="none"/>
        <c:tickLblPos val="nextTo"/>
        <c:spPr>
          <a:ln w="3175">
            <a:solidFill>
              <a:srgbClr val="000000"/>
            </a:solidFill>
          </a:ln>
        </c:spPr>
        <c:crossAx val="57232895"/>
        <c:crosses val="autoZero"/>
        <c:auto val="1"/>
        <c:lblOffset val="100"/>
        <c:tickLblSkip val="1"/>
        <c:noMultiLvlLbl val="0"/>
      </c:catAx>
      <c:valAx>
        <c:axId val="572328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011534"/>
        <c:crossesAt val="1"/>
        <c:crossBetween val="between"/>
        <c:dispUnits/>
      </c:valAx>
      <c:spPr>
        <a:gradFill rotWithShape="1">
          <a:gsLst>
            <a:gs pos="0">
              <a:srgbClr val="5E9EFF"/>
            </a:gs>
            <a:gs pos="39999">
              <a:srgbClr val="85C2FF"/>
            </a:gs>
            <a:gs pos="70000">
              <a:srgbClr val="C4D6EB"/>
            </a:gs>
            <a:gs pos="100000">
              <a:srgbClr val="FFEBFA"/>
            </a:gs>
          </a:gsLst>
          <a:path path="rect">
            <a:fillToRect t="100000" r="100000"/>
          </a:path>
        </a:gradFill>
        <a:ln w="3175">
          <a:noFill/>
        </a:ln>
      </c:spPr>
    </c:plotArea>
    <c:legend>
      <c:legendPos val="r"/>
      <c:layout>
        <c:manualLayout>
          <c:xMode val="edge"/>
          <c:yMode val="edge"/>
          <c:x val="0.075"/>
          <c:y val="0.913"/>
          <c:w val="0.9055"/>
          <c:h val="0.087"/>
        </c:manualLayout>
      </c:layout>
      <c:overlay val="0"/>
      <c:spPr>
        <a:gradFill rotWithShape="1">
          <a:gsLst>
            <a:gs pos="0">
              <a:srgbClr val="6C8787"/>
            </a:gs>
            <a:gs pos="50000">
              <a:srgbClr val="CCFFFF"/>
            </a:gs>
            <a:gs pos="100000">
              <a:srgbClr val="6C8787"/>
            </a:gs>
          </a:gsLst>
          <a:lin ang="5400000" scaled="1"/>
        </a:gradFill>
        <a:ln w="3175">
          <a:solidFill>
            <a:srgbClr val="000000"/>
          </a:solidFill>
        </a:ln>
      </c:spPr>
      <c:txPr>
        <a:bodyPr vert="horz" rot="0"/>
        <a:lstStyle/>
        <a:p>
          <a:pPr>
            <a:defRPr lang="en-US" cap="none" sz="735" b="1" i="0" u="none" baseline="0">
              <a:solidFill>
                <a:srgbClr val="000000"/>
              </a:solidFill>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800" b="1"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общей оборачиваемости капитала</a:t>
            </a:r>
          </a:p>
        </c:rich>
      </c:tx>
      <c:layout>
        <c:manualLayout>
          <c:xMode val="factor"/>
          <c:yMode val="factor"/>
          <c:x val="-0.0305"/>
          <c:y val="-0.0225"/>
        </c:manualLayout>
      </c:layout>
      <c:spPr>
        <a:solidFill>
          <a:srgbClr val="FFFFCC"/>
        </a:solidFill>
        <a:ln w="3175">
          <a:noFill/>
        </a:ln>
      </c:spPr>
    </c:title>
    <c:plotArea>
      <c:layout>
        <c:manualLayout>
          <c:xMode val="edge"/>
          <c:yMode val="edge"/>
          <c:x val="0.01525"/>
          <c:y val="0.07425"/>
          <c:w val="0.9675"/>
          <c:h val="0.92575"/>
        </c:manualLayout>
      </c:layout>
      <c:barChart>
        <c:barDir val="col"/>
        <c:grouping val="clustered"/>
        <c:varyColors val="0"/>
        <c:ser>
          <c:idx val="0"/>
          <c:order val="0"/>
          <c:spPr>
            <a:gradFill rotWithShape="1">
              <a:gsLst>
                <a:gs pos="0">
                  <a:srgbClr val="CCFFCC"/>
                </a:gs>
                <a:gs pos="50000">
                  <a:srgbClr val="5E765E"/>
                </a:gs>
                <a:gs pos="100000">
                  <a:srgbClr val="CCFFCC"/>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2'!$AD$54:$AD$55</c:f>
              <c:numCache/>
            </c:numRef>
          </c:val>
        </c:ser>
        <c:axId val="45334008"/>
        <c:axId val="5352889"/>
      </c:barChart>
      <c:catAx>
        <c:axId val="45334008"/>
        <c:scaling>
          <c:orientation val="minMax"/>
        </c:scaling>
        <c:axPos val="b"/>
        <c:delete val="0"/>
        <c:numFmt formatCode="General" sourceLinked="1"/>
        <c:majorTickMark val="out"/>
        <c:minorTickMark val="none"/>
        <c:tickLblPos val="nextTo"/>
        <c:spPr>
          <a:ln w="3175">
            <a:solidFill>
              <a:srgbClr val="000000"/>
            </a:solidFill>
          </a:ln>
        </c:spPr>
        <c:crossAx val="5352889"/>
        <c:crosses val="autoZero"/>
        <c:auto val="1"/>
        <c:lblOffset val="100"/>
        <c:tickLblSkip val="1"/>
        <c:noMultiLvlLbl val="0"/>
      </c:catAx>
      <c:valAx>
        <c:axId val="53528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334008"/>
        <c:crossesAt val="1"/>
        <c:crossBetween val="between"/>
        <c:dispUnits/>
      </c:valAx>
      <c:spPr>
        <a:gradFill rotWithShape="1">
          <a:gsLst>
            <a:gs pos="0">
              <a:srgbClr val="D1C39F"/>
            </a:gs>
            <a:gs pos="17500">
              <a:srgbClr val="F0EBD5"/>
            </a:gs>
            <a:gs pos="50000">
              <a:srgbClr val="FFEFD1"/>
            </a:gs>
            <a:gs pos="82500">
              <a:srgbClr val="F0EBD5"/>
            </a:gs>
            <a:gs pos="100000">
              <a:srgbClr val="D1C39F"/>
            </a:gs>
          </a:gsLst>
          <a:lin ang="5400000" scaled="1"/>
        </a:gradFill>
        <a:ln w="3175">
          <a:noFill/>
        </a:ln>
      </c:spPr>
    </c:plotArea>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800" b="1"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оборачиваемости оборотных средств 
(краткосрочных активов)</a:t>
            </a:r>
          </a:p>
        </c:rich>
      </c:tx>
      <c:layout>
        <c:manualLayout>
          <c:xMode val="factor"/>
          <c:yMode val="factor"/>
          <c:x val="-0.0185"/>
          <c:y val="-0.024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25"/>
          <c:y val="0.14125"/>
          <c:w val="0.96725"/>
          <c:h val="0.81675"/>
        </c:manualLayout>
      </c:layout>
      <c:barChart>
        <c:barDir val="col"/>
        <c:grouping val="clustered"/>
        <c:varyColors val="0"/>
        <c:ser>
          <c:idx val="0"/>
          <c:order val="0"/>
          <c:spPr>
            <a:gradFill rotWithShape="1">
              <a:gsLst>
                <a:gs pos="0">
                  <a:srgbClr val="007676"/>
                </a:gs>
                <a:gs pos="100000">
                  <a:srgbClr val="00FF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2'!$AD$76:$AD$77</c:f>
              <c:numCache/>
            </c:numRef>
          </c:val>
        </c:ser>
        <c:axId val="48176002"/>
        <c:axId val="30930835"/>
      </c:barChart>
      <c:catAx>
        <c:axId val="48176002"/>
        <c:scaling>
          <c:orientation val="minMax"/>
        </c:scaling>
        <c:axPos val="b"/>
        <c:delete val="0"/>
        <c:numFmt formatCode="General" sourceLinked="1"/>
        <c:majorTickMark val="out"/>
        <c:minorTickMark val="none"/>
        <c:tickLblPos val="nextTo"/>
        <c:spPr>
          <a:ln w="3175">
            <a:solidFill>
              <a:srgbClr val="000000"/>
            </a:solidFill>
          </a:ln>
        </c:spPr>
        <c:crossAx val="30930835"/>
        <c:crosses val="autoZero"/>
        <c:auto val="1"/>
        <c:lblOffset val="100"/>
        <c:tickLblSkip val="1"/>
        <c:noMultiLvlLbl val="0"/>
      </c:catAx>
      <c:valAx>
        <c:axId val="309308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176002"/>
        <c:crossesAt val="1"/>
        <c:crossBetween val="between"/>
        <c:dispUnits/>
      </c:valAx>
      <c:spPr>
        <a:gradFill rotWithShape="1">
          <a:gsLst>
            <a:gs pos="0">
              <a:srgbClr val="CCFFFF"/>
            </a:gs>
            <a:gs pos="100000">
              <a:srgbClr val="C0C0C0"/>
            </a:gs>
          </a:gsLst>
          <a:path path="rect">
            <a:fillToRect r="100000" b="100000"/>
          </a:path>
        </a:gradFill>
        <a:ln w="3175">
          <a:noFill/>
        </a:ln>
      </c:spPr>
    </c:plotArea>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800" b="1"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капитализации</a:t>
            </a:r>
          </a:p>
        </c:rich>
      </c:tx>
      <c:layout>
        <c:manualLayout>
          <c:xMode val="factor"/>
          <c:yMode val="factor"/>
          <c:x val="-0.003"/>
          <c:y val="-0.0225"/>
        </c:manualLayout>
      </c:layout>
      <c:spPr>
        <a:solidFill>
          <a:srgbClr val="FFFFCC"/>
        </a:solidFill>
        <a:ln w="3175">
          <a:noFill/>
        </a:ln>
      </c:spPr>
    </c:title>
    <c:plotArea>
      <c:layout>
        <c:manualLayout>
          <c:xMode val="edge"/>
          <c:yMode val="edge"/>
          <c:x val="0.01525"/>
          <c:y val="0.07675"/>
          <c:w val="0.9675"/>
          <c:h val="0.75925"/>
        </c:manualLayout>
      </c:layout>
      <c:barChart>
        <c:barDir val="col"/>
        <c:grouping val="clustered"/>
        <c:varyColors val="0"/>
        <c:ser>
          <c:idx val="0"/>
          <c:order val="0"/>
          <c:tx>
            <c:v>Значение коэффициента капитализации</c:v>
          </c:tx>
          <c:spPr>
            <a:gradFill rotWithShape="1">
              <a:gsLst>
                <a:gs pos="0">
                  <a:srgbClr val="454545"/>
                </a:gs>
                <a:gs pos="100000">
                  <a:srgbClr val="96969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2'!$AD$94:$AD$95</c:f>
              <c:numCache/>
            </c:numRef>
          </c:val>
        </c:ser>
        <c:ser>
          <c:idx val="2"/>
          <c:order val="1"/>
          <c:tx>
            <c:v>Нормативное значение коэффициента капитализации (максимальное)</c:v>
          </c:tx>
          <c:spPr>
            <a:gradFill rotWithShape="1">
              <a:gsLst>
                <a:gs pos="0">
                  <a:srgbClr val="76765E"/>
                </a:gs>
                <a:gs pos="100000">
                  <a:srgbClr val="FFFFCC"/>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2'!$AE$94:$AE$95</c:f>
              <c:numCache/>
            </c:numRef>
          </c:val>
        </c:ser>
        <c:axId val="9942060"/>
        <c:axId val="22369677"/>
      </c:barChart>
      <c:catAx>
        <c:axId val="9942060"/>
        <c:scaling>
          <c:orientation val="minMax"/>
        </c:scaling>
        <c:axPos val="b"/>
        <c:delete val="0"/>
        <c:numFmt formatCode="General" sourceLinked="1"/>
        <c:majorTickMark val="out"/>
        <c:minorTickMark val="none"/>
        <c:tickLblPos val="nextTo"/>
        <c:spPr>
          <a:ln w="3175">
            <a:solidFill>
              <a:srgbClr val="000000"/>
            </a:solidFill>
          </a:ln>
        </c:spPr>
        <c:crossAx val="22369677"/>
        <c:crosses val="autoZero"/>
        <c:auto val="1"/>
        <c:lblOffset val="100"/>
        <c:tickLblSkip val="1"/>
        <c:noMultiLvlLbl val="0"/>
      </c:catAx>
      <c:valAx>
        <c:axId val="223696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942060"/>
        <c:crossesAt val="1"/>
        <c:crossBetween val="between"/>
        <c:dispUnits/>
      </c:valAx>
      <c:spPr>
        <a:gradFill rotWithShape="1">
          <a:gsLst>
            <a:gs pos="0">
              <a:srgbClr val="D1C39F"/>
            </a:gs>
            <a:gs pos="35001">
              <a:srgbClr val="F0EBD5"/>
            </a:gs>
            <a:gs pos="100000">
              <a:srgbClr val="FFEFD1"/>
            </a:gs>
          </a:gsLst>
          <a:path path="rect">
            <a:fillToRect r="100000" b="100000"/>
          </a:path>
        </a:gradFill>
        <a:ln w="3175">
          <a:noFill/>
        </a:ln>
      </c:spPr>
    </c:plotArea>
    <c:legend>
      <c:legendPos val="r"/>
      <c:layout>
        <c:manualLayout>
          <c:xMode val="edge"/>
          <c:yMode val="edge"/>
          <c:x val="0.1205"/>
          <c:y val="0.83225"/>
          <c:w val="0.8065"/>
          <c:h val="0.16775"/>
        </c:manualLayout>
      </c:layout>
      <c:overlay val="0"/>
      <c:spPr>
        <a:gradFill rotWithShape="1">
          <a:gsLst>
            <a:gs pos="0">
              <a:srgbClr val="FFFF99"/>
            </a:gs>
            <a:gs pos="50000">
              <a:srgbClr val="FFCC99"/>
            </a:gs>
            <a:gs pos="100000">
              <a:srgbClr val="FFFF99"/>
            </a:gs>
          </a:gsLst>
          <a:lin ang="5400000" scaled="1"/>
        </a:gradFill>
        <a:ln w="3175">
          <a:solidFill>
            <a:srgbClr val="000000"/>
          </a:solidFill>
        </a:ln>
      </c:spPr>
      <c:txPr>
        <a:bodyPr vert="horz" rot="0"/>
        <a:lstStyle/>
        <a:p>
          <a:pPr>
            <a:defRPr lang="en-US" cap="none" sz="735" b="1" i="0" u="none" baseline="0">
              <a:solidFill>
                <a:srgbClr val="000000"/>
              </a:solidFill>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800" b="1"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финансовой независимости (автономии) </a:t>
            </a:r>
          </a:p>
        </c:rich>
      </c:tx>
      <c:layout>
        <c:manualLayout>
          <c:xMode val="factor"/>
          <c:yMode val="factor"/>
          <c:x val="-0.02275"/>
          <c:y val="-0.02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25"/>
          <c:y val="0.155"/>
          <c:w val="0.9675"/>
          <c:h val="0.74"/>
        </c:manualLayout>
      </c:layout>
      <c:barChart>
        <c:barDir val="col"/>
        <c:grouping val="clustered"/>
        <c:varyColors val="0"/>
        <c:ser>
          <c:idx val="0"/>
          <c:order val="0"/>
          <c:tx>
            <c:v>Значение Кфн</c:v>
          </c:tx>
          <c:spPr>
            <a:gradFill rotWithShape="1">
              <a:gsLst>
                <a:gs pos="0">
                  <a:srgbClr val="764700"/>
                </a:gs>
                <a:gs pos="100000">
                  <a:srgbClr val="FF9900"/>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2'!$AD$115:$AD$116</c:f>
              <c:numCache/>
            </c:numRef>
          </c:val>
        </c:ser>
        <c:ser>
          <c:idx val="2"/>
          <c:order val="1"/>
          <c:tx>
            <c:v>Нормативное значение Кфн (минимальное)</c:v>
          </c:tx>
          <c:spPr>
            <a:gradFill rotWithShape="1">
              <a:gsLst>
                <a:gs pos="0">
                  <a:srgbClr val="18472F"/>
                </a:gs>
                <a:gs pos="100000">
                  <a:srgbClr val="3399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2'!$AE$115:$AE$116</c:f>
              <c:numCache/>
            </c:numRef>
          </c:val>
        </c:ser>
        <c:axId val="502"/>
        <c:axId val="4519"/>
      </c:barChart>
      <c:catAx>
        <c:axId val="502"/>
        <c:scaling>
          <c:orientation val="minMax"/>
        </c:scaling>
        <c:axPos val="b"/>
        <c:delete val="0"/>
        <c:numFmt formatCode="General" sourceLinked="1"/>
        <c:majorTickMark val="out"/>
        <c:minorTickMark val="none"/>
        <c:tickLblPos val="nextTo"/>
        <c:spPr>
          <a:ln w="3175">
            <a:solidFill>
              <a:srgbClr val="000000"/>
            </a:solidFill>
          </a:ln>
        </c:spPr>
        <c:crossAx val="4519"/>
        <c:crosses val="autoZero"/>
        <c:auto val="1"/>
        <c:lblOffset val="100"/>
        <c:tickLblSkip val="1"/>
        <c:noMultiLvlLbl val="0"/>
      </c:catAx>
      <c:valAx>
        <c:axId val="45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2"/>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655"/>
          <c:y val="0.91425"/>
          <c:w val="0.92075"/>
          <c:h val="0.08575"/>
        </c:manualLayout>
      </c:layout>
      <c:overlay val="0"/>
      <c:spPr>
        <a:gradFill rotWithShape="1">
          <a:gsLst>
            <a:gs pos="0">
              <a:srgbClr val="FFFF99"/>
            </a:gs>
            <a:gs pos="50000">
              <a:srgbClr val="C0C0C0"/>
            </a:gs>
            <a:gs pos="100000">
              <a:srgbClr val="FFFF99"/>
            </a:gs>
          </a:gsLst>
          <a:lin ang="5400000" scaled="1"/>
        </a:gradFill>
        <a:ln w="3175">
          <a:solidFill>
            <a:srgbClr val="000000"/>
          </a:solidFill>
        </a:ln>
      </c:spPr>
      <c:txPr>
        <a:bodyPr vert="horz" rot="0"/>
        <a:lstStyle/>
        <a:p>
          <a:pPr>
            <a:defRPr lang="en-US" cap="none" sz="735" b="1" i="0" u="none" baseline="0">
              <a:solidFill>
                <a:srgbClr val="000000"/>
              </a:solidFill>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800" b="1"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0.05075</cdr:x>
      <cdr:y>0.37025</cdr:y>
    </cdr:from>
    <cdr:to>
      <cdr:x>0.145</cdr:x>
      <cdr:y>0.6405</cdr:y>
    </cdr:to>
    <cdr:sp>
      <cdr:nvSpPr>
        <cdr:cNvPr id="1" name="Text Box 1"/>
        <cdr:cNvSpPr txBox="1">
          <a:spLocks noChangeArrowheads="1"/>
        </cdr:cNvSpPr>
      </cdr:nvSpPr>
      <cdr:spPr>
        <a:xfrm>
          <a:off x="371475" y="1733550"/>
          <a:ext cx="695325" cy="1266825"/>
        </a:xfrm>
        <a:prstGeom prst="rect">
          <a:avLst/>
        </a:prstGeom>
        <a:noFill/>
        <a:ln w="9525" cmpd="sng">
          <a:noFill/>
        </a:ln>
      </cdr:spPr>
      <cdr:txBody>
        <a:bodyPr vertOverflow="clip" wrap="square" lIns="27432" tIns="22860" rIns="27432" bIns="22860" anchor="ctr" vert="vert270"/>
        <a:p>
          <a:pPr algn="l">
            <a:defRPr/>
          </a:pPr>
          <a:r>
            <a:rPr lang="en-US" cap="none" u="none" baseline="0">
              <a:latin typeface="Arial Cyr"/>
              <a:ea typeface="Arial Cyr"/>
              <a:cs typeface="Arial Cyr"/>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63</xdr:row>
      <xdr:rowOff>0</xdr:rowOff>
    </xdr:from>
    <xdr:to>
      <xdr:col>37</xdr:col>
      <xdr:colOff>57150</xdr:colOff>
      <xdr:row>95</xdr:row>
      <xdr:rowOff>114300</xdr:rowOff>
    </xdr:to>
    <xdr:graphicFrame>
      <xdr:nvGraphicFramePr>
        <xdr:cNvPr id="1" name="Диаграмма 5"/>
        <xdr:cNvGraphicFramePr/>
      </xdr:nvGraphicFramePr>
      <xdr:xfrm>
        <a:off x="419100" y="10706100"/>
        <a:ext cx="7353300" cy="4686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0</xdr:rowOff>
    </xdr:from>
    <xdr:to>
      <xdr:col>26</xdr:col>
      <xdr:colOff>47625</xdr:colOff>
      <xdr:row>59</xdr:row>
      <xdr:rowOff>19050</xdr:rowOff>
    </xdr:to>
    <xdr:graphicFrame>
      <xdr:nvGraphicFramePr>
        <xdr:cNvPr id="1" name="Диаграмма 7"/>
        <xdr:cNvGraphicFramePr/>
      </xdr:nvGraphicFramePr>
      <xdr:xfrm>
        <a:off x="409575" y="6276975"/>
        <a:ext cx="7334250" cy="27336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61</xdr:row>
      <xdr:rowOff>0</xdr:rowOff>
    </xdr:from>
    <xdr:to>
      <xdr:col>26</xdr:col>
      <xdr:colOff>57150</xdr:colOff>
      <xdr:row>83</xdr:row>
      <xdr:rowOff>19050</xdr:rowOff>
    </xdr:to>
    <xdr:graphicFrame>
      <xdr:nvGraphicFramePr>
        <xdr:cNvPr id="2" name="Диаграмма 9"/>
        <xdr:cNvGraphicFramePr/>
      </xdr:nvGraphicFramePr>
      <xdr:xfrm>
        <a:off x="409575" y="9239250"/>
        <a:ext cx="7343775" cy="27432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85</xdr:row>
      <xdr:rowOff>0</xdr:rowOff>
    </xdr:from>
    <xdr:to>
      <xdr:col>26</xdr:col>
      <xdr:colOff>66675</xdr:colOff>
      <xdr:row>107</xdr:row>
      <xdr:rowOff>47625</xdr:rowOff>
    </xdr:to>
    <xdr:graphicFrame>
      <xdr:nvGraphicFramePr>
        <xdr:cNvPr id="3" name="Диаграмма 10"/>
        <xdr:cNvGraphicFramePr/>
      </xdr:nvGraphicFramePr>
      <xdr:xfrm>
        <a:off x="409575" y="12211050"/>
        <a:ext cx="7353300" cy="27717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28575</xdr:rowOff>
    </xdr:from>
    <xdr:to>
      <xdr:col>26</xdr:col>
      <xdr:colOff>276225</xdr:colOff>
      <xdr:row>56</xdr:row>
      <xdr:rowOff>76200</xdr:rowOff>
    </xdr:to>
    <xdr:graphicFrame>
      <xdr:nvGraphicFramePr>
        <xdr:cNvPr id="1" name="Диаграмма 3"/>
        <xdr:cNvGraphicFramePr/>
      </xdr:nvGraphicFramePr>
      <xdr:xfrm>
        <a:off x="409575" y="6048375"/>
        <a:ext cx="7353300" cy="27146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58</xdr:row>
      <xdr:rowOff>19050</xdr:rowOff>
    </xdr:from>
    <xdr:to>
      <xdr:col>26</xdr:col>
      <xdr:colOff>161925</xdr:colOff>
      <xdr:row>74</xdr:row>
      <xdr:rowOff>57150</xdr:rowOff>
    </xdr:to>
    <xdr:graphicFrame>
      <xdr:nvGraphicFramePr>
        <xdr:cNvPr id="2" name="Диаграмма 4"/>
        <xdr:cNvGraphicFramePr/>
      </xdr:nvGraphicFramePr>
      <xdr:xfrm>
        <a:off x="409575" y="9029700"/>
        <a:ext cx="7239000" cy="26289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76</xdr:row>
      <xdr:rowOff>28575</xdr:rowOff>
    </xdr:from>
    <xdr:to>
      <xdr:col>26</xdr:col>
      <xdr:colOff>133350</xdr:colOff>
      <xdr:row>93</xdr:row>
      <xdr:rowOff>76200</xdr:rowOff>
    </xdr:to>
    <xdr:graphicFrame>
      <xdr:nvGraphicFramePr>
        <xdr:cNvPr id="3" name="Диаграмма 5"/>
        <xdr:cNvGraphicFramePr/>
      </xdr:nvGraphicFramePr>
      <xdr:xfrm>
        <a:off x="409575" y="11953875"/>
        <a:ext cx="7210425" cy="280035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95</xdr:row>
      <xdr:rowOff>28575</xdr:rowOff>
    </xdr:from>
    <xdr:to>
      <xdr:col>26</xdr:col>
      <xdr:colOff>161925</xdr:colOff>
      <xdr:row>113</xdr:row>
      <xdr:rowOff>152400</xdr:rowOff>
    </xdr:to>
    <xdr:graphicFrame>
      <xdr:nvGraphicFramePr>
        <xdr:cNvPr id="4" name="Диаграмма 6"/>
        <xdr:cNvGraphicFramePr/>
      </xdr:nvGraphicFramePr>
      <xdr:xfrm>
        <a:off x="409575" y="15030450"/>
        <a:ext cx="7239000" cy="3038475"/>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115</xdr:row>
      <xdr:rowOff>28575</xdr:rowOff>
    </xdr:from>
    <xdr:to>
      <xdr:col>26</xdr:col>
      <xdr:colOff>161925</xdr:colOff>
      <xdr:row>132</xdr:row>
      <xdr:rowOff>28575</xdr:rowOff>
    </xdr:to>
    <xdr:graphicFrame>
      <xdr:nvGraphicFramePr>
        <xdr:cNvPr id="5" name="Диаграмма 7"/>
        <xdr:cNvGraphicFramePr/>
      </xdr:nvGraphicFramePr>
      <xdr:xfrm>
        <a:off x="409575" y="18268950"/>
        <a:ext cx="7239000" cy="27527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A1:AV198"/>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5" width="2.75390625" style="75" customWidth="1"/>
    <col min="6" max="6" width="2.25390625" style="75" customWidth="1"/>
    <col min="7" max="8" width="2.75390625" style="75" customWidth="1"/>
    <col min="9" max="9" width="2.375" style="75" customWidth="1"/>
    <col min="10" max="10" width="2.75390625" style="75" customWidth="1"/>
    <col min="11" max="11" width="2.375" style="75" customWidth="1"/>
    <col min="12" max="21" width="2.75390625" style="75" customWidth="1"/>
    <col min="22" max="22" width="2.125" style="75" customWidth="1"/>
    <col min="23" max="23" width="2.00390625" style="75" customWidth="1"/>
    <col min="24" max="24" width="2.75390625" style="75" customWidth="1"/>
    <col min="25" max="25" width="3.00390625" style="75" customWidth="1"/>
    <col min="26" max="26" width="2.625" style="75" customWidth="1"/>
    <col min="27" max="27" width="2.00390625" style="75" customWidth="1"/>
    <col min="28" max="28" width="2.125" style="75" customWidth="1"/>
    <col min="29" max="29" width="2.75390625" style="75" customWidth="1"/>
    <col min="30" max="30" width="4.75390625" style="75" customWidth="1"/>
    <col min="31" max="31" width="3.75390625" style="75" customWidth="1"/>
    <col min="32" max="32" width="0.875" style="75" customWidth="1"/>
    <col min="33" max="33" width="3.00390625" style="75" customWidth="1"/>
    <col min="34" max="34" width="3.875" style="75" bestFit="1" customWidth="1"/>
    <col min="35" max="35" width="3.375" style="75" customWidth="1"/>
    <col min="36" max="37" width="3.625" style="75" customWidth="1"/>
    <col min="38" max="44" width="2.75390625" style="75" customWidth="1"/>
    <col min="45" max="16384" width="2.75390625" style="75" customWidth="1"/>
  </cols>
  <sheetData>
    <row r="1" spans="2:39"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row>
    <row r="2" spans="2:44" s="59" customFormat="1" ht="12" customHeight="1">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2"/>
      <c r="AQ2" s="372">
        <f>DAY(AQ19)</f>
        <v>1</v>
      </c>
      <c r="AR2" s="372">
        <f>DAY(AQ20)</f>
        <v>31</v>
      </c>
    </row>
    <row r="3" spans="2:44" s="59" customFormat="1" ht="9" customHeight="1">
      <c r="B3" s="63"/>
      <c r="C3" s="64"/>
      <c r="D3" s="64"/>
      <c r="E3" s="64"/>
      <c r="F3" s="64"/>
      <c r="G3" s="64"/>
      <c r="H3" s="64"/>
      <c r="I3" s="64"/>
      <c r="J3" s="64"/>
      <c r="K3" s="64"/>
      <c r="L3" s="64"/>
      <c r="M3" s="64"/>
      <c r="N3" s="64"/>
      <c r="O3" s="66"/>
      <c r="P3" s="66"/>
      <c r="Q3" s="66"/>
      <c r="R3" s="66"/>
      <c r="S3" s="66"/>
      <c r="T3" s="66"/>
      <c r="U3" s="66"/>
      <c r="V3" s="66"/>
      <c r="W3" s="66"/>
      <c r="X3" s="66"/>
      <c r="Y3" s="66"/>
      <c r="Z3" s="66"/>
      <c r="AA3" s="66"/>
      <c r="AB3" s="66"/>
      <c r="AC3" s="564" t="s">
        <v>433</v>
      </c>
      <c r="AD3" s="564"/>
      <c r="AE3" s="564"/>
      <c r="AF3" s="564"/>
      <c r="AG3" s="564"/>
      <c r="AH3" s="564"/>
      <c r="AI3" s="564"/>
      <c r="AJ3" s="564"/>
      <c r="AK3" s="564"/>
      <c r="AL3" s="564"/>
      <c r="AM3" s="65"/>
      <c r="AQ3" s="372">
        <f>MONTH(AQ19)</f>
        <v>1</v>
      </c>
      <c r="AR3" s="372">
        <f>MONTH(AQ20)</f>
        <v>12</v>
      </c>
    </row>
    <row r="4" spans="2:44" s="59" customFormat="1" ht="9" customHeight="1">
      <c r="B4" s="63"/>
      <c r="C4" s="64"/>
      <c r="D4" s="64"/>
      <c r="E4" s="64"/>
      <c r="F4" s="64"/>
      <c r="G4" s="64"/>
      <c r="H4" s="64"/>
      <c r="I4" s="64"/>
      <c r="J4" s="64"/>
      <c r="K4" s="64"/>
      <c r="L4" s="64"/>
      <c r="M4" s="64"/>
      <c r="N4" s="64"/>
      <c r="O4" s="66"/>
      <c r="P4" s="66"/>
      <c r="Q4" s="66"/>
      <c r="R4" s="66"/>
      <c r="S4" s="66"/>
      <c r="T4" s="66"/>
      <c r="U4" s="66"/>
      <c r="V4" s="66"/>
      <c r="W4" s="66"/>
      <c r="X4" s="66"/>
      <c r="Y4" s="66"/>
      <c r="Z4" s="78"/>
      <c r="AA4" s="78"/>
      <c r="AB4" s="78"/>
      <c r="AC4" s="565" t="s">
        <v>629</v>
      </c>
      <c r="AD4" s="565"/>
      <c r="AE4" s="565"/>
      <c r="AF4" s="565"/>
      <c r="AG4" s="565"/>
      <c r="AH4" s="565"/>
      <c r="AI4" s="565"/>
      <c r="AJ4" s="565"/>
      <c r="AK4" s="565"/>
      <c r="AL4" s="565"/>
      <c r="AM4" s="65"/>
      <c r="AQ4" s="373">
        <f>YEAR(AQ19)</f>
        <v>2019</v>
      </c>
      <c r="AR4" s="373">
        <f>YEAR(AQ20)</f>
        <v>2019</v>
      </c>
    </row>
    <row r="5" spans="2:39" s="59" customFormat="1" ht="9" customHeight="1">
      <c r="B5" s="63"/>
      <c r="C5" s="64"/>
      <c r="D5" s="64"/>
      <c r="E5" s="64"/>
      <c r="F5" s="64"/>
      <c r="G5" s="64"/>
      <c r="H5" s="64"/>
      <c r="I5" s="64"/>
      <c r="J5" s="64"/>
      <c r="K5" s="64"/>
      <c r="L5" s="64"/>
      <c r="M5" s="64"/>
      <c r="N5" s="64"/>
      <c r="O5" s="66"/>
      <c r="P5" s="66"/>
      <c r="Q5" s="66"/>
      <c r="R5" s="66"/>
      <c r="S5" s="66"/>
      <c r="T5" s="66"/>
      <c r="U5" s="66"/>
      <c r="V5" s="66"/>
      <c r="W5" s="66"/>
      <c r="X5" s="66"/>
      <c r="Y5" s="66"/>
      <c r="Z5" s="78"/>
      <c r="AA5" s="78"/>
      <c r="AB5" s="78"/>
      <c r="AC5" s="565"/>
      <c r="AD5" s="565"/>
      <c r="AE5" s="565"/>
      <c r="AF5" s="565"/>
      <c r="AG5" s="565"/>
      <c r="AH5" s="565"/>
      <c r="AI5" s="565"/>
      <c r="AJ5" s="565"/>
      <c r="AK5" s="565"/>
      <c r="AL5" s="565"/>
      <c r="AM5" s="65"/>
    </row>
    <row r="6" spans="2:39" s="59" customFormat="1" ht="9" customHeight="1">
      <c r="B6" s="63"/>
      <c r="C6" s="64"/>
      <c r="D6" s="64"/>
      <c r="E6" s="64"/>
      <c r="F6" s="64"/>
      <c r="G6" s="64"/>
      <c r="H6" s="64"/>
      <c r="I6" s="64"/>
      <c r="J6" s="64"/>
      <c r="K6" s="64"/>
      <c r="L6" s="64"/>
      <c r="M6" s="64"/>
      <c r="N6" s="64"/>
      <c r="O6" s="66"/>
      <c r="P6" s="66"/>
      <c r="Q6" s="66"/>
      <c r="R6" s="66"/>
      <c r="S6" s="66"/>
      <c r="T6" s="66"/>
      <c r="U6" s="66"/>
      <c r="V6" s="66"/>
      <c r="W6" s="66"/>
      <c r="X6" s="66"/>
      <c r="Y6" s="66"/>
      <c r="Z6" s="78"/>
      <c r="AA6" s="78"/>
      <c r="AB6" s="78"/>
      <c r="AC6" s="565"/>
      <c r="AD6" s="565"/>
      <c r="AE6" s="565"/>
      <c r="AF6" s="565"/>
      <c r="AG6" s="565"/>
      <c r="AH6" s="565"/>
      <c r="AI6" s="565"/>
      <c r="AJ6" s="565"/>
      <c r="AK6" s="565"/>
      <c r="AL6" s="565"/>
      <c r="AM6" s="65"/>
    </row>
    <row r="7" spans="2:39" s="59" customFormat="1" ht="9" customHeight="1">
      <c r="B7" s="63"/>
      <c r="C7" s="64"/>
      <c r="D7" s="64"/>
      <c r="E7" s="64"/>
      <c r="F7" s="64"/>
      <c r="G7" s="64"/>
      <c r="H7" s="64"/>
      <c r="I7" s="64"/>
      <c r="J7" s="64"/>
      <c r="K7" s="64"/>
      <c r="L7" s="64"/>
      <c r="M7" s="64"/>
      <c r="N7" s="64"/>
      <c r="O7" s="66"/>
      <c r="P7" s="66"/>
      <c r="Q7" s="66"/>
      <c r="R7" s="66"/>
      <c r="S7" s="66"/>
      <c r="T7" s="66"/>
      <c r="U7" s="66"/>
      <c r="V7" s="66"/>
      <c r="W7" s="66"/>
      <c r="X7" s="66"/>
      <c r="Y7" s="66"/>
      <c r="Z7" s="78"/>
      <c r="AA7" s="78"/>
      <c r="AB7" s="78"/>
      <c r="AC7" s="565"/>
      <c r="AD7" s="565"/>
      <c r="AE7" s="565"/>
      <c r="AF7" s="565"/>
      <c r="AG7" s="565"/>
      <c r="AH7" s="565"/>
      <c r="AI7" s="565"/>
      <c r="AJ7" s="565"/>
      <c r="AK7" s="565"/>
      <c r="AL7" s="565"/>
      <c r="AM7" s="65"/>
    </row>
    <row r="8" spans="2:39" s="59" customFormat="1" ht="9" customHeight="1">
      <c r="B8" s="63"/>
      <c r="C8" s="64"/>
      <c r="D8" s="64"/>
      <c r="E8" s="64"/>
      <c r="F8" s="64"/>
      <c r="G8" s="64"/>
      <c r="H8" s="64"/>
      <c r="I8" s="67"/>
      <c r="J8" s="67"/>
      <c r="K8" s="67"/>
      <c r="L8" s="67"/>
      <c r="M8" s="67"/>
      <c r="N8" s="67"/>
      <c r="O8" s="67"/>
      <c r="P8" s="67"/>
      <c r="Q8" s="67"/>
      <c r="R8" s="67"/>
      <c r="S8" s="67"/>
      <c r="T8" s="67"/>
      <c r="U8" s="67"/>
      <c r="V8" s="67"/>
      <c r="W8" s="67"/>
      <c r="X8" s="67"/>
      <c r="Y8" s="67"/>
      <c r="Z8" s="67"/>
      <c r="AA8" s="67"/>
      <c r="AB8" s="67"/>
      <c r="AC8" s="565"/>
      <c r="AD8" s="565"/>
      <c r="AE8" s="565"/>
      <c r="AF8" s="565"/>
      <c r="AG8" s="565"/>
      <c r="AH8" s="565"/>
      <c r="AI8" s="565"/>
      <c r="AJ8" s="565"/>
      <c r="AK8" s="565"/>
      <c r="AL8" s="565"/>
      <c r="AM8" s="65"/>
    </row>
    <row r="9" spans="2:39" s="59" customFormat="1" ht="9.75" customHeight="1">
      <c r="B9" s="63"/>
      <c r="C9" s="64"/>
      <c r="D9" s="64"/>
      <c r="E9" s="64"/>
      <c r="F9" s="64"/>
      <c r="G9" s="64"/>
      <c r="H9" s="64"/>
      <c r="I9" s="67"/>
      <c r="J9" s="67"/>
      <c r="K9" s="67"/>
      <c r="L9" s="67"/>
      <c r="M9" s="67"/>
      <c r="N9" s="67"/>
      <c r="O9" s="67"/>
      <c r="P9" s="67"/>
      <c r="Q9" s="67"/>
      <c r="R9" s="67"/>
      <c r="S9" s="67"/>
      <c r="T9" s="67"/>
      <c r="U9" s="67"/>
      <c r="V9" s="67"/>
      <c r="W9" s="67"/>
      <c r="X9" s="67"/>
      <c r="Y9" s="67"/>
      <c r="Z9" s="67"/>
      <c r="AA9" s="67"/>
      <c r="AB9" s="67"/>
      <c r="AC9" s="67"/>
      <c r="AD9" s="67"/>
      <c r="AE9" s="67"/>
      <c r="AF9" s="64"/>
      <c r="AG9" s="64"/>
      <c r="AH9" s="64"/>
      <c r="AI9" s="64"/>
      <c r="AJ9" s="64"/>
      <c r="AK9" s="64"/>
      <c r="AL9" s="453" t="s">
        <v>605</v>
      </c>
      <c r="AM9" s="65"/>
    </row>
    <row r="10" spans="2:39" s="59" customFormat="1" ht="1.5" customHeight="1" hidden="1">
      <c r="B10" s="63"/>
      <c r="C10" s="64"/>
      <c r="D10" s="64"/>
      <c r="E10" s="64"/>
      <c r="F10" s="64"/>
      <c r="G10" s="64"/>
      <c r="H10" s="64"/>
      <c r="I10" s="67"/>
      <c r="J10" s="67"/>
      <c r="K10" s="67"/>
      <c r="L10" s="67"/>
      <c r="M10" s="67"/>
      <c r="N10" s="67"/>
      <c r="O10" s="67"/>
      <c r="P10" s="67"/>
      <c r="Q10" s="67"/>
      <c r="R10" s="67"/>
      <c r="S10" s="67"/>
      <c r="T10" s="67"/>
      <c r="U10" s="67"/>
      <c r="V10" s="67"/>
      <c r="W10" s="67"/>
      <c r="X10" s="67"/>
      <c r="Y10" s="67"/>
      <c r="Z10" s="67"/>
      <c r="AA10" s="67"/>
      <c r="AB10" s="67"/>
      <c r="AC10" s="67"/>
      <c r="AD10" s="67"/>
      <c r="AE10" s="67"/>
      <c r="AF10" s="64"/>
      <c r="AG10" s="64"/>
      <c r="AH10" s="64"/>
      <c r="AI10" s="64"/>
      <c r="AJ10" s="64"/>
      <c r="AK10" s="64"/>
      <c r="AL10" s="64"/>
      <c r="AM10" s="65"/>
    </row>
    <row r="11" spans="2:39" s="59" customFormat="1" ht="1.5" customHeight="1" hidden="1">
      <c r="B11" s="63"/>
      <c r="C11" s="64"/>
      <c r="D11" s="64"/>
      <c r="E11" s="64"/>
      <c r="F11" s="64"/>
      <c r="G11" s="64"/>
      <c r="H11" s="64"/>
      <c r="I11" s="67"/>
      <c r="J11" s="67"/>
      <c r="K11" s="67"/>
      <c r="L11" s="67"/>
      <c r="M11" s="67"/>
      <c r="N11" s="67"/>
      <c r="O11" s="67"/>
      <c r="P11" s="67"/>
      <c r="Q11" s="67"/>
      <c r="R11" s="67"/>
      <c r="S11" s="67"/>
      <c r="T11" s="67"/>
      <c r="U11" s="67"/>
      <c r="V11" s="67"/>
      <c r="W11" s="67"/>
      <c r="X11" s="67"/>
      <c r="Y11" s="67"/>
      <c r="Z11" s="67"/>
      <c r="AA11" s="67"/>
      <c r="AB11" s="67"/>
      <c r="AC11" s="67"/>
      <c r="AD11" s="67"/>
      <c r="AE11" s="67"/>
      <c r="AF11" s="64"/>
      <c r="AG11" s="64"/>
      <c r="AH11" s="64"/>
      <c r="AI11" s="64"/>
      <c r="AJ11" s="64"/>
      <c r="AK11" s="64"/>
      <c r="AL11" s="64"/>
      <c r="AM11" s="65"/>
    </row>
    <row r="12" spans="2:39" s="59" customFormat="1" ht="1.5" customHeight="1" hidden="1">
      <c r="B12" s="63"/>
      <c r="C12" s="64"/>
      <c r="D12" s="64"/>
      <c r="E12" s="64"/>
      <c r="F12" s="64"/>
      <c r="G12" s="64"/>
      <c r="H12" s="64"/>
      <c r="I12" s="67"/>
      <c r="J12" s="67"/>
      <c r="K12" s="67"/>
      <c r="L12" s="67"/>
      <c r="M12" s="67"/>
      <c r="N12" s="67"/>
      <c r="O12" s="67"/>
      <c r="P12" s="67"/>
      <c r="Q12" s="67"/>
      <c r="R12" s="67"/>
      <c r="S12" s="67"/>
      <c r="T12" s="67"/>
      <c r="U12" s="67"/>
      <c r="V12" s="67"/>
      <c r="W12" s="67"/>
      <c r="X12" s="67"/>
      <c r="Y12" s="67"/>
      <c r="Z12" s="67"/>
      <c r="AA12" s="67"/>
      <c r="AB12" s="67"/>
      <c r="AC12" s="67"/>
      <c r="AD12" s="67"/>
      <c r="AE12" s="67"/>
      <c r="AF12" s="64"/>
      <c r="AG12" s="64"/>
      <c r="AH12" s="64"/>
      <c r="AI12" s="64"/>
      <c r="AJ12" s="64"/>
      <c r="AK12" s="64"/>
      <c r="AL12" s="64"/>
      <c r="AM12" s="65"/>
    </row>
    <row r="13" spans="2:39" s="59" customFormat="1" ht="1.5" customHeight="1" hidden="1">
      <c r="B13" s="63"/>
      <c r="C13" s="64"/>
      <c r="D13" s="64"/>
      <c r="E13" s="64"/>
      <c r="F13" s="64"/>
      <c r="G13" s="64"/>
      <c r="H13" s="64"/>
      <c r="I13" s="67"/>
      <c r="J13" s="67"/>
      <c r="K13" s="67"/>
      <c r="L13" s="67"/>
      <c r="M13" s="67"/>
      <c r="N13" s="67"/>
      <c r="O13" s="67"/>
      <c r="P13" s="67"/>
      <c r="Q13" s="67"/>
      <c r="R13" s="67"/>
      <c r="S13" s="67"/>
      <c r="T13" s="67"/>
      <c r="U13" s="67"/>
      <c r="V13" s="67"/>
      <c r="W13" s="67"/>
      <c r="X13" s="67"/>
      <c r="Y13" s="67"/>
      <c r="Z13" s="67"/>
      <c r="AA13" s="67"/>
      <c r="AB13" s="67"/>
      <c r="AC13" s="67"/>
      <c r="AD13" s="67"/>
      <c r="AE13" s="67"/>
      <c r="AF13" s="64"/>
      <c r="AG13" s="64"/>
      <c r="AH13" s="64"/>
      <c r="AI13" s="64"/>
      <c r="AJ13" s="64"/>
      <c r="AK13" s="64"/>
      <c r="AL13" s="64"/>
      <c r="AM13" s="65"/>
    </row>
    <row r="14" spans="2:39" s="59" customFormat="1" ht="1.5" customHeight="1" hidden="1">
      <c r="B14" s="63"/>
      <c r="C14" s="64"/>
      <c r="D14" s="64"/>
      <c r="E14" s="64"/>
      <c r="F14" s="64"/>
      <c r="G14" s="64"/>
      <c r="H14" s="64"/>
      <c r="I14" s="67"/>
      <c r="J14" s="67"/>
      <c r="K14" s="67"/>
      <c r="L14" s="67"/>
      <c r="M14" s="67"/>
      <c r="N14" s="67"/>
      <c r="O14" s="67"/>
      <c r="P14" s="67"/>
      <c r="Q14" s="67"/>
      <c r="R14" s="67"/>
      <c r="S14" s="67"/>
      <c r="T14" s="67"/>
      <c r="U14" s="67"/>
      <c r="V14" s="67"/>
      <c r="W14" s="67"/>
      <c r="X14" s="67"/>
      <c r="Y14" s="67"/>
      <c r="Z14" s="67"/>
      <c r="AA14" s="67"/>
      <c r="AB14" s="67"/>
      <c r="AC14" s="67"/>
      <c r="AD14" s="67"/>
      <c r="AE14" s="67"/>
      <c r="AF14" s="64"/>
      <c r="AG14" s="64"/>
      <c r="AH14" s="64"/>
      <c r="AI14" s="64"/>
      <c r="AJ14" s="64"/>
      <c r="AK14" s="64"/>
      <c r="AL14" s="64"/>
      <c r="AM14" s="65"/>
    </row>
    <row r="15" spans="2:39" s="59" customFormat="1" ht="1.5" customHeight="1" hidden="1">
      <c r="B15" s="63"/>
      <c r="C15" s="64"/>
      <c r="D15" s="64"/>
      <c r="E15" s="64"/>
      <c r="F15" s="64"/>
      <c r="G15" s="64"/>
      <c r="H15" s="64"/>
      <c r="I15" s="67"/>
      <c r="J15" s="67"/>
      <c r="K15" s="67"/>
      <c r="L15" s="67"/>
      <c r="M15" s="67"/>
      <c r="N15" s="67"/>
      <c r="O15" s="67"/>
      <c r="P15" s="67"/>
      <c r="Q15" s="67"/>
      <c r="R15" s="67"/>
      <c r="S15" s="67"/>
      <c r="T15" s="67"/>
      <c r="U15" s="67"/>
      <c r="V15" s="67"/>
      <c r="W15" s="67"/>
      <c r="X15" s="67"/>
      <c r="Y15" s="67"/>
      <c r="Z15" s="67"/>
      <c r="AA15" s="67"/>
      <c r="AB15" s="67"/>
      <c r="AC15" s="67"/>
      <c r="AD15" s="67"/>
      <c r="AE15" s="67"/>
      <c r="AF15" s="64"/>
      <c r="AG15" s="64"/>
      <c r="AH15" s="64"/>
      <c r="AI15" s="64"/>
      <c r="AJ15" s="64"/>
      <c r="AK15" s="64"/>
      <c r="AL15" s="64"/>
      <c r="AM15" s="65"/>
    </row>
    <row r="16" spans="2:39" s="59" customFormat="1" ht="1.5" customHeight="1" hidden="1">
      <c r="B16" s="63"/>
      <c r="C16" s="64"/>
      <c r="D16" s="64"/>
      <c r="E16" s="64"/>
      <c r="F16" s="64"/>
      <c r="G16" s="64"/>
      <c r="H16" s="64"/>
      <c r="I16" s="67"/>
      <c r="J16" s="67"/>
      <c r="K16" s="67"/>
      <c r="L16" s="67"/>
      <c r="M16" s="67"/>
      <c r="N16" s="67"/>
      <c r="O16" s="67"/>
      <c r="P16" s="67"/>
      <c r="Q16" s="67"/>
      <c r="R16" s="67"/>
      <c r="S16" s="67"/>
      <c r="T16" s="67"/>
      <c r="U16" s="67"/>
      <c r="V16" s="67"/>
      <c r="W16" s="67"/>
      <c r="X16" s="67"/>
      <c r="Y16" s="67"/>
      <c r="Z16" s="67"/>
      <c r="AA16" s="67"/>
      <c r="AB16" s="67"/>
      <c r="AC16" s="67"/>
      <c r="AD16" s="67"/>
      <c r="AE16" s="67"/>
      <c r="AF16" s="64"/>
      <c r="AG16" s="64"/>
      <c r="AH16" s="64"/>
      <c r="AI16" s="64"/>
      <c r="AJ16" s="64"/>
      <c r="AK16" s="64"/>
      <c r="AL16" s="64"/>
      <c r="AM16" s="65"/>
    </row>
    <row r="17" spans="2:39" s="59" customFormat="1" ht="6" customHeight="1">
      <c r="B17" s="63"/>
      <c r="C17" s="566" t="s">
        <v>368</v>
      </c>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65"/>
    </row>
    <row r="18" spans="2:39" s="59" customFormat="1" ht="6" customHeight="1">
      <c r="B18" s="63"/>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65"/>
    </row>
    <row r="19" spans="2:48" s="59" customFormat="1" ht="12" customHeight="1">
      <c r="B19" s="63"/>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5"/>
      <c r="AQ19" s="569">
        <v>43466</v>
      </c>
      <c r="AR19" s="569"/>
      <c r="AS19" s="569"/>
      <c r="AT19" s="569"/>
      <c r="AU19" s="569"/>
      <c r="AV19" s="569"/>
    </row>
    <row r="20" spans="2:48" s="59" customFormat="1" ht="12" customHeight="1">
      <c r="B20" s="63"/>
      <c r="C20" s="64"/>
      <c r="D20" s="64"/>
      <c r="E20" s="64"/>
      <c r="F20" s="64"/>
      <c r="G20" s="64"/>
      <c r="H20" s="64"/>
      <c r="I20" s="64"/>
      <c r="J20" s="64"/>
      <c r="K20" s="64"/>
      <c r="L20" s="68"/>
      <c r="M20" s="68"/>
      <c r="N20" s="68"/>
      <c r="O20" s="64"/>
      <c r="P20" s="110" t="s">
        <v>361</v>
      </c>
      <c r="Q20" s="563">
        <f>DATE(YEAR(AQ20),MONTH(AQ20),DAY(AQ20))</f>
        <v>43830</v>
      </c>
      <c r="R20" s="563"/>
      <c r="S20" s="563"/>
      <c r="T20" s="563"/>
      <c r="U20" s="563"/>
      <c r="V20" s="563"/>
      <c r="W20" s="563"/>
      <c r="X20" s="563"/>
      <c r="Y20" s="563"/>
      <c r="Z20" s="64"/>
      <c r="AA20" s="64"/>
      <c r="AB20" s="64"/>
      <c r="AC20" s="64"/>
      <c r="AD20" s="64"/>
      <c r="AE20" s="64"/>
      <c r="AF20" s="64"/>
      <c r="AG20" s="64"/>
      <c r="AH20" s="64"/>
      <c r="AI20" s="64"/>
      <c r="AJ20" s="64"/>
      <c r="AK20" s="64"/>
      <c r="AL20" s="64"/>
      <c r="AM20" s="65"/>
      <c r="AQ20" s="569">
        <v>43830</v>
      </c>
      <c r="AR20" s="569"/>
      <c r="AS20" s="569"/>
      <c r="AT20" s="569"/>
      <c r="AU20" s="569"/>
      <c r="AV20" s="569"/>
    </row>
    <row r="21" spans="2:39" s="72" customFormat="1" ht="5.25" customHeight="1">
      <c r="B21" s="69"/>
      <c r="C21" s="560"/>
      <c r="D21" s="560"/>
      <c r="E21" s="560"/>
      <c r="F21" s="560"/>
      <c r="G21" s="560"/>
      <c r="H21" s="560"/>
      <c r="I21" s="560"/>
      <c r="J21" s="560"/>
      <c r="K21" s="560"/>
      <c r="L21" s="560"/>
      <c r="M21" s="560"/>
      <c r="N21" s="560"/>
      <c r="O21" s="560"/>
      <c r="P21" s="560"/>
      <c r="Q21" s="560"/>
      <c r="R21" s="560"/>
      <c r="S21" s="560"/>
      <c r="T21" s="561"/>
      <c r="U21" s="561"/>
      <c r="V21" s="562"/>
      <c r="W21" s="562"/>
      <c r="X21" s="562"/>
      <c r="Y21" s="562"/>
      <c r="Z21" s="562"/>
      <c r="AA21" s="562"/>
      <c r="AB21" s="70"/>
      <c r="AC21" s="70"/>
      <c r="AD21" s="70"/>
      <c r="AE21" s="70"/>
      <c r="AF21" s="70"/>
      <c r="AG21" s="70"/>
      <c r="AH21" s="70"/>
      <c r="AI21" s="70"/>
      <c r="AJ21" s="70"/>
      <c r="AK21" s="70"/>
      <c r="AL21" s="70"/>
      <c r="AM21" s="71"/>
    </row>
    <row r="22" spans="2:39" s="72" customFormat="1" ht="6" customHeight="1">
      <c r="B22" s="69"/>
      <c r="C22" s="560"/>
      <c r="D22" s="560"/>
      <c r="E22" s="560"/>
      <c r="F22" s="560"/>
      <c r="G22" s="560"/>
      <c r="H22" s="560"/>
      <c r="I22" s="560"/>
      <c r="J22" s="560"/>
      <c r="K22" s="560"/>
      <c r="L22" s="560"/>
      <c r="M22" s="560"/>
      <c r="N22" s="560"/>
      <c r="O22" s="560"/>
      <c r="P22" s="560"/>
      <c r="Q22" s="560"/>
      <c r="R22" s="560"/>
      <c r="S22" s="560"/>
      <c r="T22" s="561"/>
      <c r="U22" s="561"/>
      <c r="V22" s="562"/>
      <c r="W22" s="562"/>
      <c r="X22" s="562"/>
      <c r="Y22" s="562"/>
      <c r="Z22" s="562"/>
      <c r="AA22" s="562"/>
      <c r="AB22" s="70"/>
      <c r="AC22" s="70"/>
      <c r="AD22" s="70"/>
      <c r="AE22" s="70"/>
      <c r="AF22" s="70"/>
      <c r="AG22" s="70"/>
      <c r="AH22" s="70"/>
      <c r="AI22" s="70"/>
      <c r="AJ22" s="70"/>
      <c r="AK22" s="70"/>
      <c r="AL22" s="70"/>
      <c r="AM22" s="71"/>
    </row>
    <row r="23" spans="2:39" s="72" customFormat="1" ht="6.75" customHeight="1">
      <c r="B23" s="69"/>
      <c r="C23" s="512" t="s">
        <v>362</v>
      </c>
      <c r="D23" s="513"/>
      <c r="E23" s="513"/>
      <c r="F23" s="513"/>
      <c r="G23" s="513"/>
      <c r="H23" s="513"/>
      <c r="I23" s="513"/>
      <c r="J23" s="513"/>
      <c r="K23" s="513"/>
      <c r="L23" s="513"/>
      <c r="M23" s="513"/>
      <c r="N23" s="513"/>
      <c r="O23" s="513"/>
      <c r="P23" s="514"/>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71"/>
    </row>
    <row r="24" spans="2:39" s="72" customFormat="1" ht="6.75" customHeight="1">
      <c r="B24" s="69"/>
      <c r="C24" s="515"/>
      <c r="D24" s="516"/>
      <c r="E24" s="516"/>
      <c r="F24" s="516"/>
      <c r="G24" s="516"/>
      <c r="H24" s="516"/>
      <c r="I24" s="516"/>
      <c r="J24" s="516"/>
      <c r="K24" s="516"/>
      <c r="L24" s="516"/>
      <c r="M24" s="516"/>
      <c r="N24" s="516"/>
      <c r="O24" s="516"/>
      <c r="P24" s="517"/>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71"/>
    </row>
    <row r="25" spans="2:39" s="72" customFormat="1" ht="6.75" customHeight="1">
      <c r="B25" s="69"/>
      <c r="C25" s="512" t="s">
        <v>369</v>
      </c>
      <c r="D25" s="513"/>
      <c r="E25" s="513"/>
      <c r="F25" s="513"/>
      <c r="G25" s="513"/>
      <c r="H25" s="513"/>
      <c r="I25" s="513"/>
      <c r="J25" s="513"/>
      <c r="K25" s="513"/>
      <c r="L25" s="513"/>
      <c r="M25" s="513"/>
      <c r="N25" s="513"/>
      <c r="O25" s="513"/>
      <c r="P25" s="514"/>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71"/>
    </row>
    <row r="26" spans="2:39" s="72" customFormat="1" ht="6.75" customHeight="1">
      <c r="B26" s="69"/>
      <c r="C26" s="515"/>
      <c r="D26" s="516"/>
      <c r="E26" s="516"/>
      <c r="F26" s="516"/>
      <c r="G26" s="516"/>
      <c r="H26" s="516"/>
      <c r="I26" s="516"/>
      <c r="J26" s="516"/>
      <c r="K26" s="516"/>
      <c r="L26" s="516"/>
      <c r="M26" s="516"/>
      <c r="N26" s="516"/>
      <c r="O26" s="516"/>
      <c r="P26" s="517"/>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71"/>
    </row>
    <row r="27" spans="1:39" s="59" customFormat="1" ht="6.75" customHeight="1">
      <c r="A27" s="59" t="s">
        <v>363</v>
      </c>
      <c r="B27" s="63"/>
      <c r="C27" s="512" t="s">
        <v>486</v>
      </c>
      <c r="D27" s="513"/>
      <c r="E27" s="513"/>
      <c r="F27" s="513"/>
      <c r="G27" s="513"/>
      <c r="H27" s="513"/>
      <c r="I27" s="513"/>
      <c r="J27" s="513"/>
      <c r="K27" s="513"/>
      <c r="L27" s="513"/>
      <c r="M27" s="513"/>
      <c r="N27" s="513"/>
      <c r="O27" s="513"/>
      <c r="P27" s="514"/>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65"/>
    </row>
    <row r="28" spans="2:39" s="59" customFormat="1" ht="6.75" customHeight="1">
      <c r="B28" s="63"/>
      <c r="C28" s="515"/>
      <c r="D28" s="516"/>
      <c r="E28" s="516"/>
      <c r="F28" s="516"/>
      <c r="G28" s="516"/>
      <c r="H28" s="516"/>
      <c r="I28" s="516"/>
      <c r="J28" s="516"/>
      <c r="K28" s="516"/>
      <c r="L28" s="516"/>
      <c r="M28" s="516"/>
      <c r="N28" s="516"/>
      <c r="O28" s="516"/>
      <c r="P28" s="517"/>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65"/>
    </row>
    <row r="29" spans="2:39" s="72" customFormat="1" ht="6.75" customHeight="1">
      <c r="B29" s="69"/>
      <c r="C29" s="518" t="s">
        <v>365</v>
      </c>
      <c r="D29" s="518"/>
      <c r="E29" s="518"/>
      <c r="F29" s="518"/>
      <c r="G29" s="518"/>
      <c r="H29" s="518"/>
      <c r="I29" s="518"/>
      <c r="J29" s="518"/>
      <c r="K29" s="518"/>
      <c r="L29" s="518"/>
      <c r="M29" s="518"/>
      <c r="N29" s="518"/>
      <c r="O29" s="518"/>
      <c r="P29" s="518"/>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71"/>
    </row>
    <row r="30" spans="2:39" s="72" customFormat="1" ht="6.75" customHeight="1">
      <c r="B30" s="69"/>
      <c r="C30" s="518"/>
      <c r="D30" s="518"/>
      <c r="E30" s="518"/>
      <c r="F30" s="518"/>
      <c r="G30" s="518"/>
      <c r="H30" s="518"/>
      <c r="I30" s="518"/>
      <c r="J30" s="518"/>
      <c r="K30" s="518"/>
      <c r="L30" s="518"/>
      <c r="M30" s="518"/>
      <c r="N30" s="518"/>
      <c r="O30" s="518"/>
      <c r="P30" s="518"/>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71"/>
    </row>
    <row r="31" spans="2:39" s="72" customFormat="1" ht="6.75" customHeight="1">
      <c r="B31" s="69"/>
      <c r="C31" s="512" t="s">
        <v>366</v>
      </c>
      <c r="D31" s="513"/>
      <c r="E31" s="513"/>
      <c r="F31" s="513"/>
      <c r="G31" s="513"/>
      <c r="H31" s="513"/>
      <c r="I31" s="513"/>
      <c r="J31" s="513"/>
      <c r="K31" s="513"/>
      <c r="L31" s="513"/>
      <c r="M31" s="513"/>
      <c r="N31" s="513"/>
      <c r="O31" s="513"/>
      <c r="P31" s="514"/>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71"/>
    </row>
    <row r="32" spans="2:39" s="72" customFormat="1" ht="6.75" customHeight="1">
      <c r="B32" s="69"/>
      <c r="C32" s="515"/>
      <c r="D32" s="516"/>
      <c r="E32" s="516"/>
      <c r="F32" s="516"/>
      <c r="G32" s="516"/>
      <c r="H32" s="516"/>
      <c r="I32" s="516"/>
      <c r="J32" s="516"/>
      <c r="K32" s="516"/>
      <c r="L32" s="516"/>
      <c r="M32" s="516"/>
      <c r="N32" s="516"/>
      <c r="O32" s="516"/>
      <c r="P32" s="517"/>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71"/>
    </row>
    <row r="33" spans="2:39" s="72" customFormat="1" ht="6.75" customHeight="1">
      <c r="B33" s="69"/>
      <c r="C33" s="512" t="s">
        <v>434</v>
      </c>
      <c r="D33" s="513"/>
      <c r="E33" s="513"/>
      <c r="F33" s="513"/>
      <c r="G33" s="513"/>
      <c r="H33" s="513"/>
      <c r="I33" s="513"/>
      <c r="J33" s="513"/>
      <c r="K33" s="513"/>
      <c r="L33" s="513"/>
      <c r="M33" s="513"/>
      <c r="N33" s="513"/>
      <c r="O33" s="513"/>
      <c r="P33" s="514"/>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71"/>
    </row>
    <row r="34" spans="2:39" s="72" customFormat="1" ht="6.75" customHeight="1">
      <c r="B34" s="69"/>
      <c r="C34" s="515"/>
      <c r="D34" s="516"/>
      <c r="E34" s="516"/>
      <c r="F34" s="516"/>
      <c r="G34" s="516"/>
      <c r="H34" s="516"/>
      <c r="I34" s="516"/>
      <c r="J34" s="516"/>
      <c r="K34" s="516"/>
      <c r="L34" s="516"/>
      <c r="M34" s="516"/>
      <c r="N34" s="516"/>
      <c r="O34" s="516"/>
      <c r="P34" s="517"/>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71"/>
    </row>
    <row r="35" spans="1:39" s="59" customFormat="1" ht="6.75" customHeight="1">
      <c r="A35" s="59" t="s">
        <v>363</v>
      </c>
      <c r="B35" s="63"/>
      <c r="C35" s="512" t="s">
        <v>435</v>
      </c>
      <c r="D35" s="513"/>
      <c r="E35" s="513"/>
      <c r="F35" s="513"/>
      <c r="G35" s="513"/>
      <c r="H35" s="513"/>
      <c r="I35" s="513"/>
      <c r="J35" s="513"/>
      <c r="K35" s="513"/>
      <c r="L35" s="513"/>
      <c r="M35" s="513"/>
      <c r="N35" s="513"/>
      <c r="O35" s="513"/>
      <c r="P35" s="513"/>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65"/>
    </row>
    <row r="36" spans="2:39" s="59" customFormat="1" ht="6.75" customHeight="1">
      <c r="B36" s="63"/>
      <c r="C36" s="515"/>
      <c r="D36" s="516"/>
      <c r="E36" s="516"/>
      <c r="F36" s="516"/>
      <c r="G36" s="516"/>
      <c r="H36" s="516"/>
      <c r="I36" s="516"/>
      <c r="J36" s="516"/>
      <c r="K36" s="516"/>
      <c r="L36" s="516"/>
      <c r="M36" s="516"/>
      <c r="N36" s="516"/>
      <c r="O36" s="516"/>
      <c r="P36" s="516"/>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65"/>
    </row>
    <row r="37" spans="2:39" s="59" customFormat="1" ht="1.5" customHeight="1">
      <c r="B37" s="63"/>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4"/>
      <c r="AC37" s="94"/>
      <c r="AD37" s="94"/>
      <c r="AE37" s="94"/>
      <c r="AF37" s="94"/>
      <c r="AG37" s="94"/>
      <c r="AH37" s="94"/>
      <c r="AI37" s="94"/>
      <c r="AJ37" s="94"/>
      <c r="AK37" s="94"/>
      <c r="AL37" s="94"/>
      <c r="AM37" s="65"/>
    </row>
    <row r="38" spans="2:39" s="59" customFormat="1" ht="1.5" customHeight="1">
      <c r="B38" s="63"/>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4"/>
      <c r="AC38" s="94"/>
      <c r="AD38" s="94"/>
      <c r="AE38" s="94"/>
      <c r="AF38" s="94"/>
      <c r="AG38" s="94"/>
      <c r="AH38" s="94"/>
      <c r="AI38" s="94"/>
      <c r="AJ38" s="94"/>
      <c r="AK38" s="94"/>
      <c r="AL38" s="94"/>
      <c r="AM38" s="65"/>
    </row>
    <row r="39" spans="2:39" s="59" customFormat="1" ht="1.5" customHeight="1">
      <c r="B39" s="63"/>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4"/>
      <c r="AC39" s="94"/>
      <c r="AD39" s="94"/>
      <c r="AE39" s="94"/>
      <c r="AF39" s="94"/>
      <c r="AG39" s="94"/>
      <c r="AH39" s="94"/>
      <c r="AI39" s="94"/>
      <c r="AJ39" s="94"/>
      <c r="AK39" s="94"/>
      <c r="AL39" s="94"/>
      <c r="AM39" s="65"/>
    </row>
    <row r="40" spans="2:39" s="59" customFormat="1" ht="1.5" customHeight="1">
      <c r="B40" s="63"/>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4"/>
      <c r="AC40" s="94"/>
      <c r="AD40" s="94"/>
      <c r="AE40" s="94"/>
      <c r="AF40" s="94"/>
      <c r="AG40" s="94"/>
      <c r="AH40" s="94"/>
      <c r="AI40" s="94"/>
      <c r="AJ40" s="94"/>
      <c r="AK40" s="94"/>
      <c r="AL40" s="94"/>
      <c r="AM40" s="65"/>
    </row>
    <row r="41" spans="2:39" s="59" customFormat="1" ht="1.5" customHeight="1">
      <c r="B41" s="63"/>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4"/>
      <c r="AC41" s="94"/>
      <c r="AD41" s="94"/>
      <c r="AE41" s="94"/>
      <c r="AF41" s="94"/>
      <c r="AG41" s="94"/>
      <c r="AH41" s="94"/>
      <c r="AI41" s="94"/>
      <c r="AJ41" s="94"/>
      <c r="AK41" s="94"/>
      <c r="AL41" s="94"/>
      <c r="AM41" s="65"/>
    </row>
    <row r="42" spans="2:39" s="59" customFormat="1" ht="1.5" customHeight="1">
      <c r="B42" s="63"/>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4"/>
      <c r="AC42" s="94"/>
      <c r="AD42" s="94"/>
      <c r="AE42" s="94"/>
      <c r="AF42" s="94"/>
      <c r="AG42" s="94"/>
      <c r="AH42" s="94"/>
      <c r="AI42" s="94"/>
      <c r="AJ42" s="94"/>
      <c r="AK42" s="94"/>
      <c r="AL42" s="94"/>
      <c r="AM42" s="65"/>
    </row>
    <row r="43" spans="2:39" s="59" customFormat="1" ht="1.5" customHeight="1">
      <c r="B43" s="63"/>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4"/>
      <c r="AC43" s="94"/>
      <c r="AD43" s="94"/>
      <c r="AE43" s="94"/>
      <c r="AF43" s="94"/>
      <c r="AG43" s="94"/>
      <c r="AH43" s="94"/>
      <c r="AI43" s="94"/>
      <c r="AJ43" s="94"/>
      <c r="AK43" s="94"/>
      <c r="AL43" s="94"/>
      <c r="AM43" s="65"/>
    </row>
    <row r="44" spans="2:39" s="59" customFormat="1" ht="6.75" customHeight="1">
      <c r="B44" s="63"/>
      <c r="C44" s="90"/>
      <c r="D44" s="90"/>
      <c r="E44" s="90"/>
      <c r="F44" s="90"/>
      <c r="G44" s="90"/>
      <c r="H44" s="90"/>
      <c r="I44" s="90"/>
      <c r="J44" s="90"/>
      <c r="K44" s="90"/>
      <c r="L44" s="90"/>
      <c r="M44" s="90"/>
      <c r="N44" s="90"/>
      <c r="O44" s="90"/>
      <c r="P44" s="95"/>
      <c r="Q44" s="95"/>
      <c r="R44" s="95"/>
      <c r="S44" s="95"/>
      <c r="T44" s="504" t="s">
        <v>370</v>
      </c>
      <c r="U44" s="505"/>
      <c r="V44" s="505"/>
      <c r="W44" s="505"/>
      <c r="X44" s="505"/>
      <c r="Y44" s="505"/>
      <c r="Z44" s="505"/>
      <c r="AA44" s="506"/>
      <c r="AB44" s="498"/>
      <c r="AC44" s="499"/>
      <c r="AD44" s="499"/>
      <c r="AE44" s="499"/>
      <c r="AF44" s="499"/>
      <c r="AG44" s="499"/>
      <c r="AH44" s="499"/>
      <c r="AI44" s="499"/>
      <c r="AJ44" s="499"/>
      <c r="AK44" s="499"/>
      <c r="AL44" s="500"/>
      <c r="AM44" s="65"/>
    </row>
    <row r="45" spans="2:39" s="59" customFormat="1" ht="6.75" customHeight="1">
      <c r="B45" s="63"/>
      <c r="C45" s="90"/>
      <c r="D45" s="90"/>
      <c r="E45" s="90"/>
      <c r="F45" s="90"/>
      <c r="G45" s="90"/>
      <c r="H45" s="90"/>
      <c r="I45" s="90"/>
      <c r="J45" s="90"/>
      <c r="K45" s="90"/>
      <c r="L45" s="90"/>
      <c r="M45" s="90"/>
      <c r="N45" s="90"/>
      <c r="O45" s="90"/>
      <c r="P45" s="95"/>
      <c r="Q45" s="95"/>
      <c r="R45" s="95"/>
      <c r="S45" s="95"/>
      <c r="T45" s="507"/>
      <c r="U45" s="508"/>
      <c r="V45" s="508"/>
      <c r="W45" s="508"/>
      <c r="X45" s="508"/>
      <c r="Y45" s="508"/>
      <c r="Z45" s="508"/>
      <c r="AA45" s="509"/>
      <c r="AB45" s="501"/>
      <c r="AC45" s="502"/>
      <c r="AD45" s="502"/>
      <c r="AE45" s="502"/>
      <c r="AF45" s="502"/>
      <c r="AG45" s="502"/>
      <c r="AH45" s="502"/>
      <c r="AI45" s="502"/>
      <c r="AJ45" s="502"/>
      <c r="AK45" s="502"/>
      <c r="AL45" s="503"/>
      <c r="AM45" s="65"/>
    </row>
    <row r="46" spans="2:39" s="59" customFormat="1" ht="6.75" customHeight="1">
      <c r="B46" s="63"/>
      <c r="C46" s="90"/>
      <c r="D46" s="90"/>
      <c r="E46" s="90"/>
      <c r="F46" s="90"/>
      <c r="G46" s="90"/>
      <c r="H46" s="90"/>
      <c r="I46" s="90"/>
      <c r="J46" s="90"/>
      <c r="K46" s="90"/>
      <c r="L46" s="90"/>
      <c r="M46" s="90"/>
      <c r="N46" s="90"/>
      <c r="O46" s="90"/>
      <c r="P46" s="95"/>
      <c r="Q46" s="95"/>
      <c r="R46" s="95"/>
      <c r="S46" s="95"/>
      <c r="T46" s="504" t="s">
        <v>436</v>
      </c>
      <c r="U46" s="505"/>
      <c r="V46" s="505"/>
      <c r="W46" s="505"/>
      <c r="X46" s="505"/>
      <c r="Y46" s="505"/>
      <c r="Z46" s="505"/>
      <c r="AA46" s="506"/>
      <c r="AB46" s="498"/>
      <c r="AC46" s="499"/>
      <c r="AD46" s="499"/>
      <c r="AE46" s="499"/>
      <c r="AF46" s="499"/>
      <c r="AG46" s="499"/>
      <c r="AH46" s="499"/>
      <c r="AI46" s="499"/>
      <c r="AJ46" s="499"/>
      <c r="AK46" s="499"/>
      <c r="AL46" s="500"/>
      <c r="AM46" s="65"/>
    </row>
    <row r="47" spans="2:39" s="59" customFormat="1" ht="6.75" customHeight="1">
      <c r="B47" s="63"/>
      <c r="C47" s="90"/>
      <c r="D47" s="90"/>
      <c r="E47" s="90"/>
      <c r="F47" s="90"/>
      <c r="G47" s="90"/>
      <c r="H47" s="90"/>
      <c r="I47" s="90"/>
      <c r="J47" s="90"/>
      <c r="K47" s="90"/>
      <c r="L47" s="90"/>
      <c r="M47" s="90"/>
      <c r="N47" s="90"/>
      <c r="O47" s="90"/>
      <c r="P47" s="95"/>
      <c r="Q47" s="95"/>
      <c r="R47" s="95"/>
      <c r="S47" s="95"/>
      <c r="T47" s="507"/>
      <c r="U47" s="508"/>
      <c r="V47" s="508"/>
      <c r="W47" s="508"/>
      <c r="X47" s="508"/>
      <c r="Y47" s="508"/>
      <c r="Z47" s="508"/>
      <c r="AA47" s="509"/>
      <c r="AB47" s="552"/>
      <c r="AC47" s="553"/>
      <c r="AD47" s="553"/>
      <c r="AE47" s="553"/>
      <c r="AF47" s="553"/>
      <c r="AG47" s="553"/>
      <c r="AH47" s="553"/>
      <c r="AI47" s="553"/>
      <c r="AJ47" s="553"/>
      <c r="AK47" s="553"/>
      <c r="AL47" s="554"/>
      <c r="AM47" s="65"/>
    </row>
    <row r="48" spans="2:39" s="59" customFormat="1" ht="6.75" customHeight="1">
      <c r="B48" s="63"/>
      <c r="C48" s="90"/>
      <c r="D48" s="90"/>
      <c r="E48" s="90"/>
      <c r="F48" s="90"/>
      <c r="G48" s="90"/>
      <c r="H48" s="90"/>
      <c r="I48" s="90"/>
      <c r="J48" s="90"/>
      <c r="K48" s="90"/>
      <c r="L48" s="90"/>
      <c r="M48" s="90"/>
      <c r="N48" s="90"/>
      <c r="O48" s="90"/>
      <c r="P48" s="90"/>
      <c r="Q48" s="90"/>
      <c r="R48" s="95"/>
      <c r="S48" s="95"/>
      <c r="T48" s="504" t="s">
        <v>437</v>
      </c>
      <c r="U48" s="505"/>
      <c r="V48" s="505"/>
      <c r="W48" s="505"/>
      <c r="X48" s="505"/>
      <c r="Y48" s="505"/>
      <c r="Z48" s="505"/>
      <c r="AA48" s="506"/>
      <c r="AB48" s="498"/>
      <c r="AC48" s="499"/>
      <c r="AD48" s="499"/>
      <c r="AE48" s="499"/>
      <c r="AF48" s="499"/>
      <c r="AG48" s="499"/>
      <c r="AH48" s="499"/>
      <c r="AI48" s="499"/>
      <c r="AJ48" s="499"/>
      <c r="AK48" s="499"/>
      <c r="AL48" s="500"/>
      <c r="AM48" s="65"/>
    </row>
    <row r="49" spans="2:39" s="59" customFormat="1" ht="6.75" customHeight="1">
      <c r="B49" s="63"/>
      <c r="C49" s="90"/>
      <c r="D49" s="90"/>
      <c r="E49" s="90"/>
      <c r="F49" s="90"/>
      <c r="G49" s="90"/>
      <c r="H49" s="90"/>
      <c r="I49" s="90"/>
      <c r="J49" s="90"/>
      <c r="K49" s="90"/>
      <c r="L49" s="90"/>
      <c r="M49" s="90"/>
      <c r="N49" s="90"/>
      <c r="O49" s="90"/>
      <c r="P49" s="90"/>
      <c r="Q49" s="90"/>
      <c r="R49" s="95"/>
      <c r="S49" s="95"/>
      <c r="T49" s="507"/>
      <c r="U49" s="508"/>
      <c r="V49" s="508"/>
      <c r="W49" s="508"/>
      <c r="X49" s="508"/>
      <c r="Y49" s="508"/>
      <c r="Z49" s="508"/>
      <c r="AA49" s="509"/>
      <c r="AB49" s="552"/>
      <c r="AC49" s="553"/>
      <c r="AD49" s="553"/>
      <c r="AE49" s="553"/>
      <c r="AF49" s="553"/>
      <c r="AG49" s="553"/>
      <c r="AH49" s="553"/>
      <c r="AI49" s="553"/>
      <c r="AJ49" s="553"/>
      <c r="AK49" s="553"/>
      <c r="AL49" s="554"/>
      <c r="AM49" s="65"/>
    </row>
    <row r="50" spans="2:39" s="59" customFormat="1" ht="1.5" customHeight="1">
      <c r="B50" s="63"/>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4"/>
      <c r="AC50" s="94"/>
      <c r="AD50" s="94"/>
      <c r="AE50" s="94"/>
      <c r="AF50" s="94"/>
      <c r="AG50" s="94"/>
      <c r="AH50" s="94"/>
      <c r="AI50" s="94"/>
      <c r="AJ50" s="94"/>
      <c r="AK50" s="94"/>
      <c r="AL50" s="94"/>
      <c r="AM50" s="65"/>
    </row>
    <row r="51" spans="2:39" s="59" customFormat="1" ht="1.5" customHeight="1">
      <c r="B51" s="63"/>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4"/>
      <c r="AC51" s="94"/>
      <c r="AD51" s="94"/>
      <c r="AE51" s="94"/>
      <c r="AF51" s="94"/>
      <c r="AG51" s="94"/>
      <c r="AH51" s="94"/>
      <c r="AI51" s="94"/>
      <c r="AJ51" s="94"/>
      <c r="AK51" s="94"/>
      <c r="AL51" s="94"/>
      <c r="AM51" s="65"/>
    </row>
    <row r="52" spans="2:39" s="59" customFormat="1" ht="1.5" customHeight="1">
      <c r="B52" s="63"/>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4"/>
      <c r="AC52" s="94"/>
      <c r="AD52" s="94"/>
      <c r="AE52" s="94"/>
      <c r="AF52" s="94"/>
      <c r="AG52" s="94"/>
      <c r="AH52" s="94"/>
      <c r="AI52" s="94"/>
      <c r="AJ52" s="94"/>
      <c r="AK52" s="94"/>
      <c r="AL52" s="94"/>
      <c r="AM52" s="65"/>
    </row>
    <row r="53" spans="2:39" s="59" customFormat="1" ht="1.5" customHeight="1">
      <c r="B53" s="63"/>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4"/>
      <c r="AC53" s="94"/>
      <c r="AD53" s="94"/>
      <c r="AE53" s="94"/>
      <c r="AF53" s="94"/>
      <c r="AG53" s="94"/>
      <c r="AH53" s="94"/>
      <c r="AI53" s="94"/>
      <c r="AJ53" s="94"/>
      <c r="AK53" s="94"/>
      <c r="AL53" s="94"/>
      <c r="AM53" s="65"/>
    </row>
    <row r="54" spans="2:39" ht="10.5" customHeight="1">
      <c r="B54" s="73"/>
      <c r="C54" s="551" t="s">
        <v>476</v>
      </c>
      <c r="D54" s="551"/>
      <c r="E54" s="551"/>
      <c r="F54" s="551"/>
      <c r="G54" s="551"/>
      <c r="H54" s="551"/>
      <c r="I54" s="551"/>
      <c r="J54" s="551"/>
      <c r="K54" s="551"/>
      <c r="L54" s="551"/>
      <c r="M54" s="551"/>
      <c r="N54" s="551"/>
      <c r="O54" s="551"/>
      <c r="P54" s="551"/>
      <c r="Q54" s="551"/>
      <c r="R54" s="551"/>
      <c r="S54" s="551"/>
      <c r="T54" s="551"/>
      <c r="U54" s="551"/>
      <c r="V54" s="551"/>
      <c r="W54" s="551"/>
      <c r="X54" s="551"/>
      <c r="Y54" s="551" t="s">
        <v>535</v>
      </c>
      <c r="Z54" s="551"/>
      <c r="AA54" s="555" t="s">
        <v>487</v>
      </c>
      <c r="AB54" s="556"/>
      <c r="AC54" s="557">
        <f>AQ20</f>
        <v>43830</v>
      </c>
      <c r="AD54" s="557"/>
      <c r="AE54" s="557"/>
      <c r="AF54" s="195"/>
      <c r="AG54" s="349" t="s">
        <v>487</v>
      </c>
      <c r="AH54" s="539">
        <f>DATE(YEAR(AQ19),MONTH(0),DAY(0))</f>
        <v>43465</v>
      </c>
      <c r="AI54" s="539"/>
      <c r="AJ54" s="539"/>
      <c r="AK54" s="539"/>
      <c r="AL54" s="540"/>
      <c r="AM54" s="74"/>
    </row>
    <row r="55" spans="2:39" ht="10.5" customHeight="1">
      <c r="B55" s="73"/>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196"/>
      <c r="AB55" s="570">
        <f>AQ20</f>
        <v>43830</v>
      </c>
      <c r="AC55" s="570"/>
      <c r="AD55" s="570"/>
      <c r="AE55" s="570"/>
      <c r="AF55" s="198"/>
      <c r="AG55" s="196"/>
      <c r="AH55" s="197"/>
      <c r="AI55" s="197"/>
      <c r="AJ55" s="197"/>
      <c r="AK55" s="197"/>
      <c r="AL55" s="198"/>
      <c r="AM55" s="74"/>
    </row>
    <row r="56" spans="2:39" ht="5.25" customHeight="1">
      <c r="B56" s="73"/>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199"/>
      <c r="AB56" s="200"/>
      <c r="AC56" s="200"/>
      <c r="AD56" s="200"/>
      <c r="AE56" s="200"/>
      <c r="AF56" s="201"/>
      <c r="AG56" s="199"/>
      <c r="AH56" s="200"/>
      <c r="AI56" s="200"/>
      <c r="AJ56" s="200"/>
      <c r="AK56" s="200"/>
      <c r="AL56" s="201"/>
      <c r="AM56" s="74"/>
    </row>
    <row r="57" spans="2:39" ht="10.5" customHeight="1">
      <c r="B57" s="73"/>
      <c r="C57" s="558">
        <v>1</v>
      </c>
      <c r="D57" s="558"/>
      <c r="E57" s="558"/>
      <c r="F57" s="558"/>
      <c r="G57" s="558"/>
      <c r="H57" s="558"/>
      <c r="I57" s="558"/>
      <c r="J57" s="558"/>
      <c r="K57" s="558"/>
      <c r="L57" s="558"/>
      <c r="M57" s="558"/>
      <c r="N57" s="558"/>
      <c r="O57" s="558"/>
      <c r="P57" s="558"/>
      <c r="Q57" s="558"/>
      <c r="R57" s="558"/>
      <c r="S57" s="558"/>
      <c r="T57" s="558"/>
      <c r="U57" s="558"/>
      <c r="V57" s="558"/>
      <c r="W57" s="558"/>
      <c r="X57" s="558"/>
      <c r="Y57" s="558">
        <v>2</v>
      </c>
      <c r="Z57" s="558"/>
      <c r="AA57" s="558">
        <v>3</v>
      </c>
      <c r="AB57" s="558"/>
      <c r="AC57" s="558"/>
      <c r="AD57" s="558"/>
      <c r="AE57" s="558"/>
      <c r="AF57" s="558"/>
      <c r="AG57" s="558">
        <v>4</v>
      </c>
      <c r="AH57" s="558"/>
      <c r="AI57" s="558"/>
      <c r="AJ57" s="558"/>
      <c r="AK57" s="558"/>
      <c r="AL57" s="558"/>
      <c r="AM57" s="74"/>
    </row>
    <row r="58" spans="2:39" ht="9" customHeight="1">
      <c r="B58" s="73"/>
      <c r="C58" s="510" t="s">
        <v>488</v>
      </c>
      <c r="D58" s="510"/>
      <c r="E58" s="510"/>
      <c r="F58" s="510"/>
      <c r="G58" s="510"/>
      <c r="H58" s="510"/>
      <c r="I58" s="510"/>
      <c r="J58" s="510"/>
      <c r="K58" s="510"/>
      <c r="L58" s="510"/>
      <c r="M58" s="510"/>
      <c r="N58" s="510"/>
      <c r="O58" s="510"/>
      <c r="P58" s="510"/>
      <c r="Q58" s="510"/>
      <c r="R58" s="510"/>
      <c r="S58" s="510"/>
      <c r="T58" s="510"/>
      <c r="U58" s="510"/>
      <c r="V58" s="510"/>
      <c r="W58" s="510"/>
      <c r="X58" s="510"/>
      <c r="Y58" s="497"/>
      <c r="Z58" s="497"/>
      <c r="AA58" s="497"/>
      <c r="AB58" s="497"/>
      <c r="AC58" s="497"/>
      <c r="AD58" s="497"/>
      <c r="AE58" s="497"/>
      <c r="AF58" s="497"/>
      <c r="AG58" s="497"/>
      <c r="AH58" s="497"/>
      <c r="AI58" s="497"/>
      <c r="AJ58" s="497"/>
      <c r="AK58" s="497"/>
      <c r="AL58" s="497"/>
      <c r="AM58" s="74"/>
    </row>
    <row r="59" spans="2:41" ht="9" customHeight="1">
      <c r="B59" s="73"/>
      <c r="C59" s="494" t="s">
        <v>489</v>
      </c>
      <c r="D59" s="494"/>
      <c r="E59" s="494"/>
      <c r="F59" s="494"/>
      <c r="G59" s="494"/>
      <c r="H59" s="494"/>
      <c r="I59" s="494"/>
      <c r="J59" s="494"/>
      <c r="K59" s="494"/>
      <c r="L59" s="494"/>
      <c r="M59" s="494"/>
      <c r="N59" s="494"/>
      <c r="O59" s="494"/>
      <c r="P59" s="494"/>
      <c r="Q59" s="494"/>
      <c r="R59" s="494"/>
      <c r="S59" s="494"/>
      <c r="T59" s="494"/>
      <c r="U59" s="494"/>
      <c r="V59" s="494"/>
      <c r="W59" s="494"/>
      <c r="X59" s="494"/>
      <c r="Y59" s="495">
        <v>110</v>
      </c>
      <c r="Z59" s="495"/>
      <c r="AA59" s="490"/>
      <c r="AB59" s="490"/>
      <c r="AC59" s="490"/>
      <c r="AD59" s="490"/>
      <c r="AE59" s="490"/>
      <c r="AF59" s="490"/>
      <c r="AG59" s="490"/>
      <c r="AH59" s="490"/>
      <c r="AI59" s="490"/>
      <c r="AJ59" s="490"/>
      <c r="AK59" s="490"/>
      <c r="AL59" s="490"/>
      <c r="AM59" s="74"/>
      <c r="AO59" s="238" t="s">
        <v>818</v>
      </c>
    </row>
    <row r="60" spans="2:41" ht="9" customHeight="1">
      <c r="B60" s="73"/>
      <c r="C60" s="494"/>
      <c r="D60" s="494"/>
      <c r="E60" s="494"/>
      <c r="F60" s="494"/>
      <c r="G60" s="494"/>
      <c r="H60" s="494"/>
      <c r="I60" s="494"/>
      <c r="J60" s="494"/>
      <c r="K60" s="494"/>
      <c r="L60" s="494"/>
      <c r="M60" s="494"/>
      <c r="N60" s="494"/>
      <c r="O60" s="494"/>
      <c r="P60" s="494"/>
      <c r="Q60" s="494"/>
      <c r="R60" s="494"/>
      <c r="S60" s="494"/>
      <c r="T60" s="494"/>
      <c r="U60" s="494"/>
      <c r="V60" s="494"/>
      <c r="W60" s="494"/>
      <c r="X60" s="494"/>
      <c r="Y60" s="495"/>
      <c r="Z60" s="495"/>
      <c r="AA60" s="490"/>
      <c r="AB60" s="490"/>
      <c r="AC60" s="490"/>
      <c r="AD60" s="490"/>
      <c r="AE60" s="490"/>
      <c r="AF60" s="490"/>
      <c r="AG60" s="490"/>
      <c r="AH60" s="490"/>
      <c r="AI60" s="490"/>
      <c r="AJ60" s="490"/>
      <c r="AK60" s="490"/>
      <c r="AL60" s="490"/>
      <c r="AM60" s="74"/>
      <c r="AO60" s="238"/>
    </row>
    <row r="61" spans="2:41" ht="9" customHeight="1">
      <c r="B61" s="73"/>
      <c r="C61" s="494" t="s">
        <v>490</v>
      </c>
      <c r="D61" s="494"/>
      <c r="E61" s="494"/>
      <c r="F61" s="494"/>
      <c r="G61" s="494"/>
      <c r="H61" s="494"/>
      <c r="I61" s="494"/>
      <c r="J61" s="494"/>
      <c r="K61" s="494"/>
      <c r="L61" s="494"/>
      <c r="M61" s="494"/>
      <c r="N61" s="494"/>
      <c r="O61" s="494"/>
      <c r="P61" s="494"/>
      <c r="Q61" s="494"/>
      <c r="R61" s="494"/>
      <c r="S61" s="494"/>
      <c r="T61" s="494"/>
      <c r="U61" s="494"/>
      <c r="V61" s="494"/>
      <c r="W61" s="494"/>
      <c r="X61" s="494"/>
      <c r="Y61" s="495">
        <v>120</v>
      </c>
      <c r="Z61" s="495"/>
      <c r="AA61" s="490"/>
      <c r="AB61" s="490"/>
      <c r="AC61" s="490"/>
      <c r="AD61" s="490"/>
      <c r="AE61" s="490"/>
      <c r="AF61" s="490"/>
      <c r="AG61" s="490"/>
      <c r="AH61" s="490"/>
      <c r="AI61" s="490"/>
      <c r="AJ61" s="490"/>
      <c r="AK61" s="490"/>
      <c r="AL61" s="490"/>
      <c r="AM61" s="74"/>
      <c r="AO61" s="238" t="s">
        <v>819</v>
      </c>
    </row>
    <row r="62" spans="2:41" ht="9" customHeight="1">
      <c r="B62" s="73"/>
      <c r="C62" s="494"/>
      <c r="D62" s="494"/>
      <c r="E62" s="494"/>
      <c r="F62" s="494"/>
      <c r="G62" s="494"/>
      <c r="H62" s="494"/>
      <c r="I62" s="494"/>
      <c r="J62" s="494"/>
      <c r="K62" s="494"/>
      <c r="L62" s="494"/>
      <c r="M62" s="494"/>
      <c r="N62" s="494"/>
      <c r="O62" s="494"/>
      <c r="P62" s="494"/>
      <c r="Q62" s="494"/>
      <c r="R62" s="494"/>
      <c r="S62" s="494"/>
      <c r="T62" s="494"/>
      <c r="U62" s="494"/>
      <c r="V62" s="494"/>
      <c r="W62" s="494"/>
      <c r="X62" s="494"/>
      <c r="Y62" s="495"/>
      <c r="Z62" s="495"/>
      <c r="AA62" s="490"/>
      <c r="AB62" s="490"/>
      <c r="AC62" s="490"/>
      <c r="AD62" s="490"/>
      <c r="AE62" s="490"/>
      <c r="AF62" s="490"/>
      <c r="AG62" s="490"/>
      <c r="AH62" s="490"/>
      <c r="AI62" s="490"/>
      <c r="AJ62" s="490"/>
      <c r="AK62" s="490"/>
      <c r="AL62" s="490"/>
      <c r="AM62" s="74"/>
      <c r="AO62" s="238"/>
    </row>
    <row r="63" spans="2:41" ht="9" customHeight="1">
      <c r="B63" s="73"/>
      <c r="C63" s="494" t="s">
        <v>606</v>
      </c>
      <c r="D63" s="494"/>
      <c r="E63" s="494"/>
      <c r="F63" s="494"/>
      <c r="G63" s="494"/>
      <c r="H63" s="494"/>
      <c r="I63" s="494"/>
      <c r="J63" s="494"/>
      <c r="K63" s="494"/>
      <c r="L63" s="494"/>
      <c r="M63" s="494"/>
      <c r="N63" s="494"/>
      <c r="O63" s="494"/>
      <c r="P63" s="494"/>
      <c r="Q63" s="494"/>
      <c r="R63" s="494"/>
      <c r="S63" s="494"/>
      <c r="T63" s="494"/>
      <c r="U63" s="494"/>
      <c r="V63" s="494"/>
      <c r="W63" s="494"/>
      <c r="X63" s="494"/>
      <c r="Y63" s="495">
        <v>130</v>
      </c>
      <c r="Z63" s="495"/>
      <c r="AA63" s="559">
        <f>SUM(AA65:AF70)</f>
        <v>0</v>
      </c>
      <c r="AB63" s="559"/>
      <c r="AC63" s="559"/>
      <c r="AD63" s="559"/>
      <c r="AE63" s="559"/>
      <c r="AF63" s="559"/>
      <c r="AG63" s="559">
        <f>SUM(AG65:AL70)</f>
        <v>0</v>
      </c>
      <c r="AH63" s="559"/>
      <c r="AI63" s="559"/>
      <c r="AJ63" s="559"/>
      <c r="AK63" s="559"/>
      <c r="AL63" s="559"/>
      <c r="AM63" s="74"/>
      <c r="AO63" s="238" t="s">
        <v>820</v>
      </c>
    </row>
    <row r="64" spans="2:39" ht="9" customHeight="1">
      <c r="B64" s="73"/>
      <c r="C64" s="494"/>
      <c r="D64" s="494"/>
      <c r="E64" s="494"/>
      <c r="F64" s="494"/>
      <c r="G64" s="494"/>
      <c r="H64" s="494"/>
      <c r="I64" s="494"/>
      <c r="J64" s="494"/>
      <c r="K64" s="494"/>
      <c r="L64" s="494"/>
      <c r="M64" s="494"/>
      <c r="N64" s="494"/>
      <c r="O64" s="494"/>
      <c r="P64" s="494"/>
      <c r="Q64" s="494"/>
      <c r="R64" s="494"/>
      <c r="S64" s="494"/>
      <c r="T64" s="494"/>
      <c r="U64" s="494"/>
      <c r="V64" s="494"/>
      <c r="W64" s="494"/>
      <c r="X64" s="494"/>
      <c r="Y64" s="495"/>
      <c r="Z64" s="495"/>
      <c r="AA64" s="559"/>
      <c r="AB64" s="559"/>
      <c r="AC64" s="559"/>
      <c r="AD64" s="559"/>
      <c r="AE64" s="559"/>
      <c r="AF64" s="559"/>
      <c r="AG64" s="559"/>
      <c r="AH64" s="559"/>
      <c r="AI64" s="559"/>
      <c r="AJ64" s="559"/>
      <c r="AK64" s="559"/>
      <c r="AL64" s="559"/>
      <c r="AM64" s="74"/>
    </row>
    <row r="65" spans="2:39" ht="9.75" customHeight="1">
      <c r="B65" s="73"/>
      <c r="C65" s="511" t="s">
        <v>607</v>
      </c>
      <c r="D65" s="511"/>
      <c r="E65" s="511"/>
      <c r="F65" s="511"/>
      <c r="G65" s="511"/>
      <c r="H65" s="511"/>
      <c r="I65" s="511"/>
      <c r="J65" s="511"/>
      <c r="K65" s="511"/>
      <c r="L65" s="511"/>
      <c r="M65" s="511"/>
      <c r="N65" s="511"/>
      <c r="O65" s="511"/>
      <c r="P65" s="511"/>
      <c r="Q65" s="511"/>
      <c r="R65" s="511"/>
      <c r="S65" s="511"/>
      <c r="T65" s="511"/>
      <c r="U65" s="511"/>
      <c r="V65" s="511"/>
      <c r="W65" s="511"/>
      <c r="X65" s="511"/>
      <c r="Y65" s="495">
        <v>131</v>
      </c>
      <c r="Z65" s="495"/>
      <c r="AA65" s="490"/>
      <c r="AB65" s="490"/>
      <c r="AC65" s="490"/>
      <c r="AD65" s="490"/>
      <c r="AE65" s="490"/>
      <c r="AF65" s="490"/>
      <c r="AG65" s="490"/>
      <c r="AH65" s="490"/>
      <c r="AI65" s="490"/>
      <c r="AJ65" s="490"/>
      <c r="AK65" s="490"/>
      <c r="AL65" s="490"/>
      <c r="AM65" s="74"/>
    </row>
    <row r="66" spans="2:39" ht="9.75" customHeight="1">
      <c r="B66" s="73"/>
      <c r="C66" s="511"/>
      <c r="D66" s="511"/>
      <c r="E66" s="511"/>
      <c r="F66" s="511"/>
      <c r="G66" s="511"/>
      <c r="H66" s="511"/>
      <c r="I66" s="511"/>
      <c r="J66" s="511"/>
      <c r="K66" s="511"/>
      <c r="L66" s="511"/>
      <c r="M66" s="511"/>
      <c r="N66" s="511"/>
      <c r="O66" s="511"/>
      <c r="P66" s="511"/>
      <c r="Q66" s="511"/>
      <c r="R66" s="511"/>
      <c r="S66" s="511"/>
      <c r="T66" s="511"/>
      <c r="U66" s="511"/>
      <c r="V66" s="511"/>
      <c r="W66" s="511"/>
      <c r="X66" s="511"/>
      <c r="Y66" s="495"/>
      <c r="Z66" s="495"/>
      <c r="AA66" s="490"/>
      <c r="AB66" s="490"/>
      <c r="AC66" s="490"/>
      <c r="AD66" s="490"/>
      <c r="AE66" s="490"/>
      <c r="AF66" s="490"/>
      <c r="AG66" s="490"/>
      <c r="AH66" s="490"/>
      <c r="AI66" s="490"/>
      <c r="AJ66" s="490"/>
      <c r="AK66" s="490"/>
      <c r="AL66" s="490"/>
      <c r="AM66" s="74"/>
    </row>
    <row r="67" spans="2:39" ht="9" customHeight="1">
      <c r="B67" s="73"/>
      <c r="C67" s="511" t="s">
        <v>491</v>
      </c>
      <c r="D67" s="511"/>
      <c r="E67" s="511"/>
      <c r="F67" s="511"/>
      <c r="G67" s="511"/>
      <c r="H67" s="511"/>
      <c r="I67" s="511"/>
      <c r="J67" s="511"/>
      <c r="K67" s="511"/>
      <c r="L67" s="511"/>
      <c r="M67" s="511"/>
      <c r="N67" s="511"/>
      <c r="O67" s="511"/>
      <c r="P67" s="511"/>
      <c r="Q67" s="511"/>
      <c r="R67" s="511"/>
      <c r="S67" s="511"/>
      <c r="T67" s="511"/>
      <c r="U67" s="511"/>
      <c r="V67" s="511"/>
      <c r="W67" s="511"/>
      <c r="X67" s="511"/>
      <c r="Y67" s="495">
        <v>132</v>
      </c>
      <c r="Z67" s="495"/>
      <c r="AA67" s="490"/>
      <c r="AB67" s="490"/>
      <c r="AC67" s="490"/>
      <c r="AD67" s="490"/>
      <c r="AE67" s="490"/>
      <c r="AF67" s="490"/>
      <c r="AG67" s="490"/>
      <c r="AH67" s="490"/>
      <c r="AI67" s="490"/>
      <c r="AJ67" s="490"/>
      <c r="AK67" s="490"/>
      <c r="AL67" s="490"/>
      <c r="AM67" s="74"/>
    </row>
    <row r="68" spans="2:39" ht="9" customHeight="1">
      <c r="B68" s="73"/>
      <c r="C68" s="511"/>
      <c r="D68" s="511"/>
      <c r="E68" s="511"/>
      <c r="F68" s="511"/>
      <c r="G68" s="511"/>
      <c r="H68" s="511"/>
      <c r="I68" s="511"/>
      <c r="J68" s="511"/>
      <c r="K68" s="511"/>
      <c r="L68" s="511"/>
      <c r="M68" s="511"/>
      <c r="N68" s="511"/>
      <c r="O68" s="511"/>
      <c r="P68" s="511"/>
      <c r="Q68" s="511"/>
      <c r="R68" s="511"/>
      <c r="S68" s="511"/>
      <c r="T68" s="511"/>
      <c r="U68" s="511"/>
      <c r="V68" s="511"/>
      <c r="W68" s="511"/>
      <c r="X68" s="511"/>
      <c r="Y68" s="495"/>
      <c r="Z68" s="495"/>
      <c r="AA68" s="490"/>
      <c r="AB68" s="490"/>
      <c r="AC68" s="490"/>
      <c r="AD68" s="490"/>
      <c r="AE68" s="490"/>
      <c r="AF68" s="490"/>
      <c r="AG68" s="490"/>
      <c r="AH68" s="490"/>
      <c r="AI68" s="490"/>
      <c r="AJ68" s="490"/>
      <c r="AK68" s="490"/>
      <c r="AL68" s="490"/>
      <c r="AM68" s="74"/>
    </row>
    <row r="69" spans="2:39" ht="9" customHeight="1">
      <c r="B69" s="73"/>
      <c r="C69" s="511" t="s">
        <v>492</v>
      </c>
      <c r="D69" s="511"/>
      <c r="E69" s="511"/>
      <c r="F69" s="511"/>
      <c r="G69" s="511"/>
      <c r="H69" s="511"/>
      <c r="I69" s="511"/>
      <c r="J69" s="511"/>
      <c r="K69" s="511"/>
      <c r="L69" s="511"/>
      <c r="M69" s="511"/>
      <c r="N69" s="511"/>
      <c r="O69" s="511"/>
      <c r="P69" s="511"/>
      <c r="Q69" s="511"/>
      <c r="R69" s="511"/>
      <c r="S69" s="511"/>
      <c r="T69" s="511"/>
      <c r="U69" s="511"/>
      <c r="V69" s="511"/>
      <c r="W69" s="511"/>
      <c r="X69" s="511"/>
      <c r="Y69" s="495">
        <v>133</v>
      </c>
      <c r="Z69" s="495"/>
      <c r="AA69" s="493"/>
      <c r="AB69" s="493"/>
      <c r="AC69" s="493"/>
      <c r="AD69" s="493"/>
      <c r="AE69" s="493"/>
      <c r="AF69" s="493"/>
      <c r="AG69" s="493"/>
      <c r="AH69" s="493"/>
      <c r="AI69" s="493"/>
      <c r="AJ69" s="493"/>
      <c r="AK69" s="493"/>
      <c r="AL69" s="493"/>
      <c r="AM69" s="74"/>
    </row>
    <row r="70" spans="2:39" ht="9" customHeight="1">
      <c r="B70" s="73"/>
      <c r="C70" s="511"/>
      <c r="D70" s="511"/>
      <c r="E70" s="511"/>
      <c r="F70" s="511"/>
      <c r="G70" s="511"/>
      <c r="H70" s="511"/>
      <c r="I70" s="511"/>
      <c r="J70" s="511"/>
      <c r="K70" s="511"/>
      <c r="L70" s="511"/>
      <c r="M70" s="511"/>
      <c r="N70" s="511"/>
      <c r="O70" s="511"/>
      <c r="P70" s="511"/>
      <c r="Q70" s="511"/>
      <c r="R70" s="511"/>
      <c r="S70" s="511"/>
      <c r="T70" s="511"/>
      <c r="U70" s="511"/>
      <c r="V70" s="511"/>
      <c r="W70" s="511"/>
      <c r="X70" s="511"/>
      <c r="Y70" s="495"/>
      <c r="Z70" s="495"/>
      <c r="AA70" s="493"/>
      <c r="AB70" s="493"/>
      <c r="AC70" s="493"/>
      <c r="AD70" s="493"/>
      <c r="AE70" s="493"/>
      <c r="AF70" s="493"/>
      <c r="AG70" s="493"/>
      <c r="AH70" s="493"/>
      <c r="AI70" s="493"/>
      <c r="AJ70" s="493"/>
      <c r="AK70" s="493"/>
      <c r="AL70" s="493"/>
      <c r="AM70" s="74"/>
    </row>
    <row r="71" spans="2:41" ht="9" customHeight="1">
      <c r="B71" s="73"/>
      <c r="C71" s="494" t="s">
        <v>608</v>
      </c>
      <c r="D71" s="494"/>
      <c r="E71" s="494"/>
      <c r="F71" s="494"/>
      <c r="G71" s="494"/>
      <c r="H71" s="494"/>
      <c r="I71" s="494"/>
      <c r="J71" s="494"/>
      <c r="K71" s="494"/>
      <c r="L71" s="494"/>
      <c r="M71" s="494"/>
      <c r="N71" s="494"/>
      <c r="O71" s="494"/>
      <c r="P71" s="494"/>
      <c r="Q71" s="494"/>
      <c r="R71" s="494"/>
      <c r="S71" s="494"/>
      <c r="T71" s="494"/>
      <c r="U71" s="494"/>
      <c r="V71" s="494"/>
      <c r="W71" s="494"/>
      <c r="X71" s="494"/>
      <c r="Y71" s="495">
        <v>140</v>
      </c>
      <c r="Z71" s="495"/>
      <c r="AA71" s="490"/>
      <c r="AB71" s="490"/>
      <c r="AC71" s="490"/>
      <c r="AD71" s="490"/>
      <c r="AE71" s="490"/>
      <c r="AF71" s="490"/>
      <c r="AG71" s="490"/>
      <c r="AH71" s="490"/>
      <c r="AI71" s="490"/>
      <c r="AJ71" s="490"/>
      <c r="AK71" s="490"/>
      <c r="AL71" s="490"/>
      <c r="AM71" s="74"/>
      <c r="AO71" s="238" t="s">
        <v>821</v>
      </c>
    </row>
    <row r="72" spans="2:41" ht="9" customHeight="1">
      <c r="B72" s="73"/>
      <c r="C72" s="494"/>
      <c r="D72" s="494"/>
      <c r="E72" s="494"/>
      <c r="F72" s="494"/>
      <c r="G72" s="494"/>
      <c r="H72" s="494"/>
      <c r="I72" s="494"/>
      <c r="J72" s="494"/>
      <c r="K72" s="494"/>
      <c r="L72" s="494"/>
      <c r="M72" s="494"/>
      <c r="N72" s="494"/>
      <c r="O72" s="494"/>
      <c r="P72" s="494"/>
      <c r="Q72" s="494"/>
      <c r="R72" s="494"/>
      <c r="S72" s="494"/>
      <c r="T72" s="494"/>
      <c r="U72" s="494"/>
      <c r="V72" s="494"/>
      <c r="W72" s="494"/>
      <c r="X72" s="494"/>
      <c r="Y72" s="495"/>
      <c r="Z72" s="495"/>
      <c r="AA72" s="490"/>
      <c r="AB72" s="490"/>
      <c r="AC72" s="490"/>
      <c r="AD72" s="490"/>
      <c r="AE72" s="490"/>
      <c r="AF72" s="490"/>
      <c r="AG72" s="490"/>
      <c r="AH72" s="490"/>
      <c r="AI72" s="490"/>
      <c r="AJ72" s="490"/>
      <c r="AK72" s="490"/>
      <c r="AL72" s="490"/>
      <c r="AM72" s="74"/>
      <c r="AO72" s="238"/>
    </row>
    <row r="73" spans="2:41" ht="9" customHeight="1">
      <c r="B73" s="73"/>
      <c r="C73" s="494" t="s">
        <v>609</v>
      </c>
      <c r="D73" s="494"/>
      <c r="E73" s="494"/>
      <c r="F73" s="494"/>
      <c r="G73" s="494"/>
      <c r="H73" s="494"/>
      <c r="I73" s="494"/>
      <c r="J73" s="494"/>
      <c r="K73" s="494"/>
      <c r="L73" s="494"/>
      <c r="M73" s="494"/>
      <c r="N73" s="494"/>
      <c r="O73" s="494"/>
      <c r="P73" s="494"/>
      <c r="Q73" s="494"/>
      <c r="R73" s="494"/>
      <c r="S73" s="494"/>
      <c r="T73" s="494"/>
      <c r="U73" s="494"/>
      <c r="V73" s="494"/>
      <c r="W73" s="494"/>
      <c r="X73" s="494"/>
      <c r="Y73" s="495">
        <v>150</v>
      </c>
      <c r="Z73" s="495"/>
      <c r="AA73" s="490"/>
      <c r="AB73" s="490"/>
      <c r="AC73" s="490"/>
      <c r="AD73" s="490"/>
      <c r="AE73" s="490"/>
      <c r="AF73" s="490"/>
      <c r="AG73" s="490"/>
      <c r="AH73" s="490"/>
      <c r="AI73" s="490"/>
      <c r="AJ73" s="490"/>
      <c r="AK73" s="490"/>
      <c r="AL73" s="490"/>
      <c r="AM73" s="74"/>
      <c r="AO73" s="238" t="s">
        <v>822</v>
      </c>
    </row>
    <row r="74" spans="2:41" ht="9" customHeight="1">
      <c r="B74" s="73"/>
      <c r="C74" s="494"/>
      <c r="D74" s="494"/>
      <c r="E74" s="494"/>
      <c r="F74" s="494"/>
      <c r="G74" s="494"/>
      <c r="H74" s="494"/>
      <c r="I74" s="494"/>
      <c r="J74" s="494"/>
      <c r="K74" s="494"/>
      <c r="L74" s="494"/>
      <c r="M74" s="494"/>
      <c r="N74" s="494"/>
      <c r="O74" s="494"/>
      <c r="P74" s="494"/>
      <c r="Q74" s="494"/>
      <c r="R74" s="494"/>
      <c r="S74" s="494"/>
      <c r="T74" s="494"/>
      <c r="U74" s="494"/>
      <c r="V74" s="494"/>
      <c r="W74" s="494"/>
      <c r="X74" s="494"/>
      <c r="Y74" s="495"/>
      <c r="Z74" s="495"/>
      <c r="AA74" s="490"/>
      <c r="AB74" s="490"/>
      <c r="AC74" s="490"/>
      <c r="AD74" s="490"/>
      <c r="AE74" s="490"/>
      <c r="AF74" s="490"/>
      <c r="AG74" s="490"/>
      <c r="AH74" s="490"/>
      <c r="AI74" s="490"/>
      <c r="AJ74" s="490"/>
      <c r="AK74" s="490"/>
      <c r="AL74" s="490"/>
      <c r="AM74" s="74"/>
      <c r="AO74" s="238"/>
    </row>
    <row r="75" spans="2:41" ht="9" customHeight="1">
      <c r="B75" s="73"/>
      <c r="C75" s="494" t="s">
        <v>493</v>
      </c>
      <c r="D75" s="494"/>
      <c r="E75" s="494"/>
      <c r="F75" s="494"/>
      <c r="G75" s="494"/>
      <c r="H75" s="494"/>
      <c r="I75" s="494"/>
      <c r="J75" s="494"/>
      <c r="K75" s="494"/>
      <c r="L75" s="494"/>
      <c r="M75" s="494"/>
      <c r="N75" s="494"/>
      <c r="O75" s="494"/>
      <c r="P75" s="494"/>
      <c r="Q75" s="494"/>
      <c r="R75" s="494"/>
      <c r="S75" s="494"/>
      <c r="T75" s="494"/>
      <c r="U75" s="494"/>
      <c r="V75" s="494"/>
      <c r="W75" s="494"/>
      <c r="X75" s="494"/>
      <c r="Y75" s="495">
        <v>160</v>
      </c>
      <c r="Z75" s="495"/>
      <c r="AA75" s="490"/>
      <c r="AB75" s="490"/>
      <c r="AC75" s="490"/>
      <c r="AD75" s="490"/>
      <c r="AE75" s="490"/>
      <c r="AF75" s="490"/>
      <c r="AG75" s="490"/>
      <c r="AH75" s="490"/>
      <c r="AI75" s="490"/>
      <c r="AJ75" s="490"/>
      <c r="AK75" s="490"/>
      <c r="AL75" s="490"/>
      <c r="AM75" s="74"/>
      <c r="AO75" s="238" t="s">
        <v>823</v>
      </c>
    </row>
    <row r="76" spans="2:41" ht="9" customHeight="1">
      <c r="B76" s="73"/>
      <c r="C76" s="494"/>
      <c r="D76" s="494"/>
      <c r="E76" s="494"/>
      <c r="F76" s="494"/>
      <c r="G76" s="494"/>
      <c r="H76" s="494"/>
      <c r="I76" s="494"/>
      <c r="J76" s="494"/>
      <c r="K76" s="494"/>
      <c r="L76" s="494"/>
      <c r="M76" s="494"/>
      <c r="N76" s="494"/>
      <c r="O76" s="494"/>
      <c r="P76" s="494"/>
      <c r="Q76" s="494"/>
      <c r="R76" s="494"/>
      <c r="S76" s="494"/>
      <c r="T76" s="494"/>
      <c r="U76" s="494"/>
      <c r="V76" s="494"/>
      <c r="W76" s="494"/>
      <c r="X76" s="494"/>
      <c r="Y76" s="495"/>
      <c r="Z76" s="495"/>
      <c r="AA76" s="490"/>
      <c r="AB76" s="490"/>
      <c r="AC76" s="490"/>
      <c r="AD76" s="490"/>
      <c r="AE76" s="490"/>
      <c r="AF76" s="490"/>
      <c r="AG76" s="490"/>
      <c r="AH76" s="490"/>
      <c r="AI76" s="490"/>
      <c r="AJ76" s="490"/>
      <c r="AK76" s="490"/>
      <c r="AL76" s="490"/>
      <c r="AM76" s="74"/>
      <c r="AO76" s="238"/>
    </row>
    <row r="77" spans="2:41" ht="9" customHeight="1">
      <c r="B77" s="73"/>
      <c r="C77" s="494" t="s">
        <v>494</v>
      </c>
      <c r="D77" s="494"/>
      <c r="E77" s="494"/>
      <c r="F77" s="494"/>
      <c r="G77" s="494"/>
      <c r="H77" s="494"/>
      <c r="I77" s="494"/>
      <c r="J77" s="494"/>
      <c r="K77" s="494"/>
      <c r="L77" s="494"/>
      <c r="M77" s="494"/>
      <c r="N77" s="494"/>
      <c r="O77" s="494"/>
      <c r="P77" s="494"/>
      <c r="Q77" s="494"/>
      <c r="R77" s="494"/>
      <c r="S77" s="494"/>
      <c r="T77" s="494"/>
      <c r="U77" s="494"/>
      <c r="V77" s="494"/>
      <c r="W77" s="494"/>
      <c r="X77" s="494"/>
      <c r="Y77" s="495">
        <v>170</v>
      </c>
      <c r="Z77" s="495"/>
      <c r="AA77" s="490"/>
      <c r="AB77" s="490"/>
      <c r="AC77" s="490"/>
      <c r="AD77" s="490"/>
      <c r="AE77" s="490"/>
      <c r="AF77" s="490"/>
      <c r="AG77" s="490"/>
      <c r="AH77" s="490"/>
      <c r="AI77" s="490"/>
      <c r="AJ77" s="490"/>
      <c r="AK77" s="490"/>
      <c r="AL77" s="490"/>
      <c r="AM77" s="74"/>
      <c r="AO77" s="238" t="s">
        <v>824</v>
      </c>
    </row>
    <row r="78" spans="2:41" ht="9" customHeight="1">
      <c r="B78" s="73"/>
      <c r="C78" s="494"/>
      <c r="D78" s="494"/>
      <c r="E78" s="494"/>
      <c r="F78" s="494"/>
      <c r="G78" s="494"/>
      <c r="H78" s="494"/>
      <c r="I78" s="494"/>
      <c r="J78" s="494"/>
      <c r="K78" s="494"/>
      <c r="L78" s="494"/>
      <c r="M78" s="494"/>
      <c r="N78" s="494"/>
      <c r="O78" s="494"/>
      <c r="P78" s="494"/>
      <c r="Q78" s="494"/>
      <c r="R78" s="494"/>
      <c r="S78" s="494"/>
      <c r="T78" s="494"/>
      <c r="U78" s="494"/>
      <c r="V78" s="494"/>
      <c r="W78" s="494"/>
      <c r="X78" s="494"/>
      <c r="Y78" s="495"/>
      <c r="Z78" s="495"/>
      <c r="AA78" s="490"/>
      <c r="AB78" s="490"/>
      <c r="AC78" s="490"/>
      <c r="AD78" s="490"/>
      <c r="AE78" s="490"/>
      <c r="AF78" s="490"/>
      <c r="AG78" s="490"/>
      <c r="AH78" s="490"/>
      <c r="AI78" s="490"/>
      <c r="AJ78" s="490"/>
      <c r="AK78" s="490"/>
      <c r="AL78" s="490"/>
      <c r="AM78" s="74"/>
      <c r="AO78" s="238"/>
    </row>
    <row r="79" spans="2:41" ht="9" customHeight="1">
      <c r="B79" s="73"/>
      <c r="C79" s="494" t="s">
        <v>610</v>
      </c>
      <c r="D79" s="494"/>
      <c r="E79" s="494"/>
      <c r="F79" s="494"/>
      <c r="G79" s="494"/>
      <c r="H79" s="494"/>
      <c r="I79" s="494"/>
      <c r="J79" s="494"/>
      <c r="K79" s="494"/>
      <c r="L79" s="494"/>
      <c r="M79" s="494"/>
      <c r="N79" s="494"/>
      <c r="O79" s="494"/>
      <c r="P79" s="494"/>
      <c r="Q79" s="494"/>
      <c r="R79" s="494"/>
      <c r="S79" s="494"/>
      <c r="T79" s="494"/>
      <c r="U79" s="494"/>
      <c r="V79" s="494"/>
      <c r="W79" s="494"/>
      <c r="X79" s="494"/>
      <c r="Y79" s="495">
        <v>180</v>
      </c>
      <c r="Z79" s="495"/>
      <c r="AA79" s="490"/>
      <c r="AB79" s="490"/>
      <c r="AC79" s="490"/>
      <c r="AD79" s="490"/>
      <c r="AE79" s="490"/>
      <c r="AF79" s="490"/>
      <c r="AG79" s="490"/>
      <c r="AH79" s="490"/>
      <c r="AI79" s="490"/>
      <c r="AJ79" s="490"/>
      <c r="AK79" s="490"/>
      <c r="AL79" s="490"/>
      <c r="AM79" s="74"/>
      <c r="AO79" s="238" t="s">
        <v>825</v>
      </c>
    </row>
    <row r="80" spans="2:39" ht="9" customHeight="1">
      <c r="B80" s="73"/>
      <c r="C80" s="494"/>
      <c r="D80" s="494"/>
      <c r="E80" s="494"/>
      <c r="F80" s="494"/>
      <c r="G80" s="494"/>
      <c r="H80" s="494"/>
      <c r="I80" s="494"/>
      <c r="J80" s="494"/>
      <c r="K80" s="494"/>
      <c r="L80" s="494"/>
      <c r="M80" s="494"/>
      <c r="N80" s="494"/>
      <c r="O80" s="494"/>
      <c r="P80" s="494"/>
      <c r="Q80" s="494"/>
      <c r="R80" s="494"/>
      <c r="S80" s="494"/>
      <c r="T80" s="494"/>
      <c r="U80" s="494"/>
      <c r="V80" s="494"/>
      <c r="W80" s="494"/>
      <c r="X80" s="494"/>
      <c r="Y80" s="495"/>
      <c r="Z80" s="495"/>
      <c r="AA80" s="490"/>
      <c r="AB80" s="490"/>
      <c r="AC80" s="490"/>
      <c r="AD80" s="490"/>
      <c r="AE80" s="490"/>
      <c r="AF80" s="490"/>
      <c r="AG80" s="490"/>
      <c r="AH80" s="490"/>
      <c r="AI80" s="490"/>
      <c r="AJ80" s="490"/>
      <c r="AK80" s="490"/>
      <c r="AL80" s="490"/>
      <c r="AM80" s="74"/>
    </row>
    <row r="81" spans="2:39" ht="9" customHeight="1">
      <c r="B81" s="73"/>
      <c r="C81" s="527" t="s">
        <v>481</v>
      </c>
      <c r="D81" s="527"/>
      <c r="E81" s="527"/>
      <c r="F81" s="527"/>
      <c r="G81" s="527"/>
      <c r="H81" s="527"/>
      <c r="I81" s="527"/>
      <c r="J81" s="527"/>
      <c r="K81" s="527"/>
      <c r="L81" s="527"/>
      <c r="M81" s="527"/>
      <c r="N81" s="527"/>
      <c r="O81" s="527"/>
      <c r="P81" s="527"/>
      <c r="Q81" s="527"/>
      <c r="R81" s="527"/>
      <c r="S81" s="527"/>
      <c r="T81" s="527"/>
      <c r="U81" s="527"/>
      <c r="V81" s="527"/>
      <c r="W81" s="527"/>
      <c r="X81" s="527"/>
      <c r="Y81" s="528">
        <v>190</v>
      </c>
      <c r="Z81" s="528"/>
      <c r="AA81" s="530">
        <f>SUM(AA59:AF64,AA71:AF80)</f>
        <v>0</v>
      </c>
      <c r="AB81" s="530"/>
      <c r="AC81" s="530"/>
      <c r="AD81" s="530"/>
      <c r="AE81" s="530"/>
      <c r="AF81" s="530"/>
      <c r="AG81" s="530">
        <f>SUM(AG59:AL64,AG71:AL80)</f>
        <v>0</v>
      </c>
      <c r="AH81" s="530"/>
      <c r="AI81" s="530"/>
      <c r="AJ81" s="530"/>
      <c r="AK81" s="530"/>
      <c r="AL81" s="530"/>
      <c r="AM81" s="74"/>
    </row>
    <row r="82" spans="2:39" ht="9" customHeight="1">
      <c r="B82" s="73"/>
      <c r="C82" s="527"/>
      <c r="D82" s="527"/>
      <c r="E82" s="527"/>
      <c r="F82" s="527"/>
      <c r="G82" s="527"/>
      <c r="H82" s="527"/>
      <c r="I82" s="527"/>
      <c r="J82" s="527"/>
      <c r="K82" s="527"/>
      <c r="L82" s="527"/>
      <c r="M82" s="527"/>
      <c r="N82" s="527"/>
      <c r="O82" s="527"/>
      <c r="P82" s="527"/>
      <c r="Q82" s="527"/>
      <c r="R82" s="527"/>
      <c r="S82" s="527"/>
      <c r="T82" s="527"/>
      <c r="U82" s="527"/>
      <c r="V82" s="527"/>
      <c r="W82" s="527"/>
      <c r="X82" s="527"/>
      <c r="Y82" s="528"/>
      <c r="Z82" s="528"/>
      <c r="AA82" s="530"/>
      <c r="AB82" s="530"/>
      <c r="AC82" s="530"/>
      <c r="AD82" s="530"/>
      <c r="AE82" s="530"/>
      <c r="AF82" s="530"/>
      <c r="AG82" s="530"/>
      <c r="AH82" s="530"/>
      <c r="AI82" s="530"/>
      <c r="AJ82" s="530"/>
      <c r="AK82" s="530"/>
      <c r="AL82" s="530"/>
      <c r="AM82" s="74"/>
    </row>
    <row r="83" spans="2:39" ht="9" customHeight="1">
      <c r="B83" s="73"/>
      <c r="C83" s="510" t="s">
        <v>611</v>
      </c>
      <c r="D83" s="510"/>
      <c r="E83" s="510"/>
      <c r="F83" s="510"/>
      <c r="G83" s="510"/>
      <c r="H83" s="510"/>
      <c r="I83" s="510"/>
      <c r="J83" s="510"/>
      <c r="K83" s="510"/>
      <c r="L83" s="510"/>
      <c r="M83" s="510"/>
      <c r="N83" s="510"/>
      <c r="O83" s="510"/>
      <c r="P83" s="510"/>
      <c r="Q83" s="510"/>
      <c r="R83" s="510"/>
      <c r="S83" s="510"/>
      <c r="T83" s="510"/>
      <c r="U83" s="510"/>
      <c r="V83" s="510"/>
      <c r="W83" s="510"/>
      <c r="X83" s="510"/>
      <c r="Y83" s="497"/>
      <c r="Z83" s="497"/>
      <c r="AA83" s="533"/>
      <c r="AB83" s="533"/>
      <c r="AC83" s="533"/>
      <c r="AD83" s="533"/>
      <c r="AE83" s="533"/>
      <c r="AF83" s="533"/>
      <c r="AG83" s="533"/>
      <c r="AH83" s="533"/>
      <c r="AI83" s="533"/>
      <c r="AJ83" s="533"/>
      <c r="AK83" s="533"/>
      <c r="AL83" s="533"/>
      <c r="AM83" s="74"/>
    </row>
    <row r="84" spans="2:39" ht="7.5" customHeight="1">
      <c r="B84" s="73"/>
      <c r="C84" s="494" t="s">
        <v>495</v>
      </c>
      <c r="D84" s="494"/>
      <c r="E84" s="494"/>
      <c r="F84" s="494"/>
      <c r="G84" s="494"/>
      <c r="H84" s="494"/>
      <c r="I84" s="494"/>
      <c r="J84" s="494"/>
      <c r="K84" s="494"/>
      <c r="L84" s="494"/>
      <c r="M84" s="494"/>
      <c r="N84" s="494"/>
      <c r="O84" s="494"/>
      <c r="P84" s="494"/>
      <c r="Q84" s="494"/>
      <c r="R84" s="494"/>
      <c r="S84" s="494"/>
      <c r="T84" s="494"/>
      <c r="U84" s="494"/>
      <c r="V84" s="494"/>
      <c r="W84" s="494"/>
      <c r="X84" s="494"/>
      <c r="Y84" s="495">
        <v>210</v>
      </c>
      <c r="Z84" s="495"/>
      <c r="AA84" s="550">
        <f>SUM(AA87:AF97)</f>
        <v>0</v>
      </c>
      <c r="AB84" s="550"/>
      <c r="AC84" s="550"/>
      <c r="AD84" s="550"/>
      <c r="AE84" s="550"/>
      <c r="AF84" s="550"/>
      <c r="AG84" s="550">
        <f>SUM(AG87:AL97)</f>
        <v>0</v>
      </c>
      <c r="AH84" s="550"/>
      <c r="AI84" s="550"/>
      <c r="AJ84" s="550"/>
      <c r="AK84" s="550"/>
      <c r="AL84" s="550"/>
      <c r="AM84" s="74"/>
    </row>
    <row r="85" spans="2:39" ht="7.5" customHeight="1">
      <c r="B85" s="73"/>
      <c r="C85" s="494"/>
      <c r="D85" s="494"/>
      <c r="E85" s="494"/>
      <c r="F85" s="494"/>
      <c r="G85" s="494"/>
      <c r="H85" s="494"/>
      <c r="I85" s="494"/>
      <c r="J85" s="494"/>
      <c r="K85" s="494"/>
      <c r="L85" s="494"/>
      <c r="M85" s="494"/>
      <c r="N85" s="494"/>
      <c r="O85" s="494"/>
      <c r="P85" s="494"/>
      <c r="Q85" s="494"/>
      <c r="R85" s="494"/>
      <c r="S85" s="494"/>
      <c r="T85" s="494"/>
      <c r="U85" s="494"/>
      <c r="V85" s="494"/>
      <c r="W85" s="494"/>
      <c r="X85" s="494"/>
      <c r="Y85" s="495"/>
      <c r="Z85" s="495"/>
      <c r="AA85" s="550"/>
      <c r="AB85" s="550"/>
      <c r="AC85" s="550"/>
      <c r="AD85" s="550"/>
      <c r="AE85" s="550"/>
      <c r="AF85" s="550"/>
      <c r="AG85" s="550"/>
      <c r="AH85" s="550"/>
      <c r="AI85" s="550"/>
      <c r="AJ85" s="550"/>
      <c r="AK85" s="550"/>
      <c r="AL85" s="550"/>
      <c r="AM85" s="74"/>
    </row>
    <row r="86" spans="2:41" ht="9" customHeight="1">
      <c r="B86" s="73"/>
      <c r="C86" s="549" t="s">
        <v>612</v>
      </c>
      <c r="D86" s="549"/>
      <c r="E86" s="549"/>
      <c r="F86" s="549"/>
      <c r="G86" s="549"/>
      <c r="H86" s="549"/>
      <c r="I86" s="549"/>
      <c r="J86" s="549"/>
      <c r="K86" s="549"/>
      <c r="L86" s="549"/>
      <c r="M86" s="549"/>
      <c r="N86" s="549"/>
      <c r="O86" s="549"/>
      <c r="P86" s="549"/>
      <c r="Q86" s="549"/>
      <c r="R86" s="549"/>
      <c r="S86" s="549"/>
      <c r="T86" s="549"/>
      <c r="U86" s="549"/>
      <c r="V86" s="549"/>
      <c r="W86" s="549"/>
      <c r="X86" s="549"/>
      <c r="Y86" s="520">
        <v>211</v>
      </c>
      <c r="Z86" s="521"/>
      <c r="AA86" s="531"/>
      <c r="AB86" s="531"/>
      <c r="AC86" s="531"/>
      <c r="AD86" s="531"/>
      <c r="AE86" s="531"/>
      <c r="AF86" s="531"/>
      <c r="AG86" s="531"/>
      <c r="AH86" s="531"/>
      <c r="AI86" s="531"/>
      <c r="AJ86" s="531"/>
      <c r="AK86" s="531"/>
      <c r="AL86" s="531"/>
      <c r="AM86" s="74"/>
      <c r="AO86" s="238" t="s">
        <v>826</v>
      </c>
    </row>
    <row r="87" spans="2:41" ht="9" customHeight="1">
      <c r="B87" s="73"/>
      <c r="C87" s="548" t="s">
        <v>496</v>
      </c>
      <c r="D87" s="548"/>
      <c r="E87" s="548"/>
      <c r="F87" s="548"/>
      <c r="G87" s="548"/>
      <c r="H87" s="548"/>
      <c r="I87" s="548"/>
      <c r="J87" s="548"/>
      <c r="K87" s="548"/>
      <c r="L87" s="548"/>
      <c r="M87" s="548"/>
      <c r="N87" s="548"/>
      <c r="O87" s="548"/>
      <c r="P87" s="548"/>
      <c r="Q87" s="548"/>
      <c r="R87" s="548"/>
      <c r="S87" s="548"/>
      <c r="T87" s="548"/>
      <c r="U87" s="548"/>
      <c r="V87" s="548"/>
      <c r="W87" s="548"/>
      <c r="X87" s="548"/>
      <c r="Y87" s="522"/>
      <c r="Z87" s="523"/>
      <c r="AA87" s="547"/>
      <c r="AB87" s="547"/>
      <c r="AC87" s="547"/>
      <c r="AD87" s="547"/>
      <c r="AE87" s="547"/>
      <c r="AF87" s="547"/>
      <c r="AG87" s="547"/>
      <c r="AH87" s="547"/>
      <c r="AI87" s="547"/>
      <c r="AJ87" s="547"/>
      <c r="AK87" s="547"/>
      <c r="AL87" s="547"/>
      <c r="AM87" s="74"/>
      <c r="AO87" s="238"/>
    </row>
    <row r="88" spans="1:41" ht="9" customHeight="1">
      <c r="A88" s="75" t="s">
        <v>363</v>
      </c>
      <c r="B88" s="73"/>
      <c r="C88" s="511" t="s">
        <v>613</v>
      </c>
      <c r="D88" s="511"/>
      <c r="E88" s="511"/>
      <c r="F88" s="511"/>
      <c r="G88" s="511"/>
      <c r="H88" s="511"/>
      <c r="I88" s="511"/>
      <c r="J88" s="511"/>
      <c r="K88" s="511"/>
      <c r="L88" s="511"/>
      <c r="M88" s="511"/>
      <c r="N88" s="511"/>
      <c r="O88" s="511"/>
      <c r="P88" s="511"/>
      <c r="Q88" s="511"/>
      <c r="R88" s="511"/>
      <c r="S88" s="511"/>
      <c r="T88" s="511"/>
      <c r="U88" s="511"/>
      <c r="V88" s="511"/>
      <c r="W88" s="511"/>
      <c r="X88" s="511"/>
      <c r="Y88" s="495">
        <v>212</v>
      </c>
      <c r="Z88" s="495"/>
      <c r="AA88" s="490"/>
      <c r="AB88" s="490"/>
      <c r="AC88" s="490"/>
      <c r="AD88" s="490"/>
      <c r="AE88" s="490"/>
      <c r="AF88" s="490"/>
      <c r="AG88" s="490"/>
      <c r="AH88" s="490"/>
      <c r="AI88" s="490"/>
      <c r="AJ88" s="490"/>
      <c r="AK88" s="490"/>
      <c r="AL88" s="490"/>
      <c r="AM88" s="74"/>
      <c r="AO88" s="238" t="s">
        <v>827</v>
      </c>
    </row>
    <row r="89" spans="2:41" ht="9" customHeight="1">
      <c r="B89" s="73"/>
      <c r="C89" s="511"/>
      <c r="D89" s="511"/>
      <c r="E89" s="511"/>
      <c r="F89" s="511"/>
      <c r="G89" s="511"/>
      <c r="H89" s="511"/>
      <c r="I89" s="511"/>
      <c r="J89" s="511"/>
      <c r="K89" s="511"/>
      <c r="L89" s="511"/>
      <c r="M89" s="511"/>
      <c r="N89" s="511"/>
      <c r="O89" s="511"/>
      <c r="P89" s="511"/>
      <c r="Q89" s="511"/>
      <c r="R89" s="511"/>
      <c r="S89" s="511"/>
      <c r="T89" s="511"/>
      <c r="U89" s="511"/>
      <c r="V89" s="511"/>
      <c r="W89" s="511"/>
      <c r="X89" s="511"/>
      <c r="Y89" s="495"/>
      <c r="Z89" s="495"/>
      <c r="AA89" s="490"/>
      <c r="AB89" s="490"/>
      <c r="AC89" s="490"/>
      <c r="AD89" s="490"/>
      <c r="AE89" s="490"/>
      <c r="AF89" s="490"/>
      <c r="AG89" s="490"/>
      <c r="AH89" s="490"/>
      <c r="AI89" s="490"/>
      <c r="AJ89" s="490"/>
      <c r="AK89" s="490"/>
      <c r="AL89" s="490"/>
      <c r="AM89" s="74"/>
      <c r="AO89" s="238"/>
    </row>
    <row r="90" spans="2:41" ht="9" customHeight="1">
      <c r="B90" s="73"/>
      <c r="C90" s="511" t="s">
        <v>614</v>
      </c>
      <c r="D90" s="511"/>
      <c r="E90" s="511"/>
      <c r="F90" s="511"/>
      <c r="G90" s="511"/>
      <c r="H90" s="511"/>
      <c r="I90" s="511"/>
      <c r="J90" s="511"/>
      <c r="K90" s="511"/>
      <c r="L90" s="511"/>
      <c r="M90" s="511"/>
      <c r="N90" s="511"/>
      <c r="O90" s="511"/>
      <c r="P90" s="511"/>
      <c r="Q90" s="511"/>
      <c r="R90" s="511"/>
      <c r="S90" s="511"/>
      <c r="T90" s="511"/>
      <c r="U90" s="511"/>
      <c r="V90" s="511"/>
      <c r="W90" s="511"/>
      <c r="X90" s="511"/>
      <c r="Y90" s="495">
        <v>213</v>
      </c>
      <c r="Z90" s="495"/>
      <c r="AA90" s="490"/>
      <c r="AB90" s="490"/>
      <c r="AC90" s="490"/>
      <c r="AD90" s="490"/>
      <c r="AE90" s="490"/>
      <c r="AF90" s="490"/>
      <c r="AG90" s="490"/>
      <c r="AH90" s="490"/>
      <c r="AI90" s="490"/>
      <c r="AJ90" s="490"/>
      <c r="AK90" s="490"/>
      <c r="AL90" s="490"/>
      <c r="AM90" s="74"/>
      <c r="AO90" s="238" t="s">
        <v>828</v>
      </c>
    </row>
    <row r="91" spans="2:41" ht="9" customHeight="1">
      <c r="B91" s="73"/>
      <c r="C91" s="511"/>
      <c r="D91" s="511"/>
      <c r="E91" s="511"/>
      <c r="F91" s="511"/>
      <c r="G91" s="511"/>
      <c r="H91" s="511"/>
      <c r="I91" s="511"/>
      <c r="J91" s="511"/>
      <c r="K91" s="511"/>
      <c r="L91" s="511"/>
      <c r="M91" s="511"/>
      <c r="N91" s="511"/>
      <c r="O91" s="511"/>
      <c r="P91" s="511"/>
      <c r="Q91" s="511"/>
      <c r="R91" s="511"/>
      <c r="S91" s="511"/>
      <c r="T91" s="511"/>
      <c r="U91" s="511"/>
      <c r="V91" s="511"/>
      <c r="W91" s="511"/>
      <c r="X91" s="511"/>
      <c r="Y91" s="495"/>
      <c r="Z91" s="495"/>
      <c r="AA91" s="490"/>
      <c r="AB91" s="490"/>
      <c r="AC91" s="490"/>
      <c r="AD91" s="490"/>
      <c r="AE91" s="490"/>
      <c r="AF91" s="490"/>
      <c r="AG91" s="490"/>
      <c r="AH91" s="490"/>
      <c r="AI91" s="490"/>
      <c r="AJ91" s="490"/>
      <c r="AK91" s="490"/>
      <c r="AL91" s="490"/>
      <c r="AM91" s="74"/>
      <c r="AO91" s="238"/>
    </row>
    <row r="92" spans="2:41" ht="9" customHeight="1">
      <c r="B92" s="73"/>
      <c r="C92" s="511" t="s">
        <v>497</v>
      </c>
      <c r="D92" s="511"/>
      <c r="E92" s="511"/>
      <c r="F92" s="511"/>
      <c r="G92" s="511"/>
      <c r="H92" s="511"/>
      <c r="I92" s="511"/>
      <c r="J92" s="511"/>
      <c r="K92" s="511"/>
      <c r="L92" s="511"/>
      <c r="M92" s="511"/>
      <c r="N92" s="511"/>
      <c r="O92" s="511"/>
      <c r="P92" s="511"/>
      <c r="Q92" s="511"/>
      <c r="R92" s="511"/>
      <c r="S92" s="511"/>
      <c r="T92" s="511"/>
      <c r="U92" s="511"/>
      <c r="V92" s="511"/>
      <c r="W92" s="511"/>
      <c r="X92" s="511"/>
      <c r="Y92" s="495">
        <v>214</v>
      </c>
      <c r="Z92" s="495"/>
      <c r="AA92" s="490"/>
      <c r="AB92" s="490"/>
      <c r="AC92" s="490"/>
      <c r="AD92" s="490"/>
      <c r="AE92" s="490"/>
      <c r="AF92" s="490"/>
      <c r="AG92" s="490"/>
      <c r="AH92" s="490"/>
      <c r="AI92" s="490"/>
      <c r="AJ92" s="490"/>
      <c r="AK92" s="490"/>
      <c r="AL92" s="490"/>
      <c r="AM92" s="74"/>
      <c r="AO92" s="238" t="s">
        <v>829</v>
      </c>
    </row>
    <row r="93" spans="2:41" ht="9" customHeight="1">
      <c r="B93" s="73"/>
      <c r="C93" s="511"/>
      <c r="D93" s="511"/>
      <c r="E93" s="511"/>
      <c r="F93" s="511"/>
      <c r="G93" s="511"/>
      <c r="H93" s="511"/>
      <c r="I93" s="511"/>
      <c r="J93" s="511"/>
      <c r="K93" s="511"/>
      <c r="L93" s="511"/>
      <c r="M93" s="511"/>
      <c r="N93" s="511"/>
      <c r="O93" s="511"/>
      <c r="P93" s="511"/>
      <c r="Q93" s="511"/>
      <c r="R93" s="511"/>
      <c r="S93" s="511"/>
      <c r="T93" s="511"/>
      <c r="U93" s="511"/>
      <c r="V93" s="511"/>
      <c r="W93" s="511"/>
      <c r="X93" s="511"/>
      <c r="Y93" s="495"/>
      <c r="Z93" s="495"/>
      <c r="AA93" s="490"/>
      <c r="AB93" s="490"/>
      <c r="AC93" s="490"/>
      <c r="AD93" s="490"/>
      <c r="AE93" s="490"/>
      <c r="AF93" s="490"/>
      <c r="AG93" s="490"/>
      <c r="AH93" s="490"/>
      <c r="AI93" s="490"/>
      <c r="AJ93" s="490"/>
      <c r="AK93" s="490"/>
      <c r="AL93" s="490"/>
      <c r="AM93" s="74"/>
      <c r="AO93" s="238"/>
    </row>
    <row r="94" spans="2:41" ht="9" customHeight="1">
      <c r="B94" s="73"/>
      <c r="C94" s="511" t="s">
        <v>438</v>
      </c>
      <c r="D94" s="511"/>
      <c r="E94" s="511"/>
      <c r="F94" s="511"/>
      <c r="G94" s="511"/>
      <c r="H94" s="511"/>
      <c r="I94" s="511"/>
      <c r="J94" s="511"/>
      <c r="K94" s="511"/>
      <c r="L94" s="511"/>
      <c r="M94" s="511"/>
      <c r="N94" s="511"/>
      <c r="O94" s="511"/>
      <c r="P94" s="511"/>
      <c r="Q94" s="511"/>
      <c r="R94" s="511"/>
      <c r="S94" s="511"/>
      <c r="T94" s="511"/>
      <c r="U94" s="511"/>
      <c r="V94" s="511"/>
      <c r="W94" s="511"/>
      <c r="X94" s="511"/>
      <c r="Y94" s="495">
        <v>215</v>
      </c>
      <c r="Z94" s="495"/>
      <c r="AA94" s="490"/>
      <c r="AB94" s="490"/>
      <c r="AC94" s="490"/>
      <c r="AD94" s="490"/>
      <c r="AE94" s="490"/>
      <c r="AF94" s="490"/>
      <c r="AG94" s="490"/>
      <c r="AH94" s="490"/>
      <c r="AI94" s="490"/>
      <c r="AJ94" s="490"/>
      <c r="AK94" s="490"/>
      <c r="AL94" s="490"/>
      <c r="AM94" s="74"/>
      <c r="AO94" s="238" t="s">
        <v>830</v>
      </c>
    </row>
    <row r="95" spans="2:41" ht="9" customHeight="1">
      <c r="B95" s="73"/>
      <c r="C95" s="511"/>
      <c r="D95" s="511"/>
      <c r="E95" s="511"/>
      <c r="F95" s="511"/>
      <c r="G95" s="511"/>
      <c r="H95" s="511"/>
      <c r="I95" s="511"/>
      <c r="J95" s="511"/>
      <c r="K95" s="511"/>
      <c r="L95" s="511"/>
      <c r="M95" s="511"/>
      <c r="N95" s="511"/>
      <c r="O95" s="511"/>
      <c r="P95" s="511"/>
      <c r="Q95" s="511"/>
      <c r="R95" s="511"/>
      <c r="S95" s="511"/>
      <c r="T95" s="511"/>
      <c r="U95" s="511"/>
      <c r="V95" s="511"/>
      <c r="W95" s="511"/>
      <c r="X95" s="511"/>
      <c r="Y95" s="495"/>
      <c r="Z95" s="495"/>
      <c r="AA95" s="490"/>
      <c r="AB95" s="490"/>
      <c r="AC95" s="490"/>
      <c r="AD95" s="490"/>
      <c r="AE95" s="490"/>
      <c r="AF95" s="490"/>
      <c r="AG95" s="490"/>
      <c r="AH95" s="490"/>
      <c r="AI95" s="490"/>
      <c r="AJ95" s="490"/>
      <c r="AK95" s="490"/>
      <c r="AL95" s="490"/>
      <c r="AM95" s="74"/>
      <c r="AO95" s="347"/>
    </row>
    <row r="96" spans="2:41" ht="6.75" customHeight="1">
      <c r="B96" s="73"/>
      <c r="C96" s="511" t="s">
        <v>498</v>
      </c>
      <c r="D96" s="511"/>
      <c r="E96" s="511"/>
      <c r="F96" s="511"/>
      <c r="G96" s="511"/>
      <c r="H96" s="511"/>
      <c r="I96" s="511"/>
      <c r="J96" s="511"/>
      <c r="K96" s="511"/>
      <c r="L96" s="511"/>
      <c r="M96" s="511"/>
      <c r="N96" s="511"/>
      <c r="O96" s="511"/>
      <c r="P96" s="511"/>
      <c r="Q96" s="511"/>
      <c r="R96" s="511"/>
      <c r="S96" s="511"/>
      <c r="T96" s="511"/>
      <c r="U96" s="511"/>
      <c r="V96" s="511"/>
      <c r="W96" s="511"/>
      <c r="X96" s="511"/>
      <c r="Y96" s="495">
        <v>216</v>
      </c>
      <c r="Z96" s="495"/>
      <c r="AA96" s="490"/>
      <c r="AB96" s="490"/>
      <c r="AC96" s="490"/>
      <c r="AD96" s="490"/>
      <c r="AE96" s="490"/>
      <c r="AF96" s="490"/>
      <c r="AG96" s="490"/>
      <c r="AH96" s="490"/>
      <c r="AI96" s="490"/>
      <c r="AJ96" s="490"/>
      <c r="AK96" s="490"/>
      <c r="AL96" s="490"/>
      <c r="AM96" s="74"/>
      <c r="AO96" s="347"/>
    </row>
    <row r="97" spans="2:41" ht="6.75" customHeight="1">
      <c r="B97" s="73"/>
      <c r="C97" s="511"/>
      <c r="D97" s="511"/>
      <c r="E97" s="511"/>
      <c r="F97" s="511"/>
      <c r="G97" s="511"/>
      <c r="H97" s="511"/>
      <c r="I97" s="511"/>
      <c r="J97" s="511"/>
      <c r="K97" s="511"/>
      <c r="L97" s="511"/>
      <c r="M97" s="511"/>
      <c r="N97" s="511"/>
      <c r="O97" s="511"/>
      <c r="P97" s="511"/>
      <c r="Q97" s="511"/>
      <c r="R97" s="511"/>
      <c r="S97" s="511"/>
      <c r="T97" s="511"/>
      <c r="U97" s="511"/>
      <c r="V97" s="511"/>
      <c r="W97" s="511"/>
      <c r="X97" s="511"/>
      <c r="Y97" s="495"/>
      <c r="Z97" s="495"/>
      <c r="AA97" s="490"/>
      <c r="AB97" s="490"/>
      <c r="AC97" s="490"/>
      <c r="AD97" s="490"/>
      <c r="AE97" s="490"/>
      <c r="AF97" s="490"/>
      <c r="AG97" s="490"/>
      <c r="AH97" s="490"/>
      <c r="AI97" s="490"/>
      <c r="AJ97" s="490"/>
      <c r="AK97" s="490"/>
      <c r="AL97" s="490"/>
      <c r="AM97" s="74"/>
      <c r="AO97" s="347"/>
    </row>
    <row r="98" spans="2:41" ht="9" customHeight="1">
      <c r="B98" s="73"/>
      <c r="C98" s="494" t="s">
        <v>499</v>
      </c>
      <c r="D98" s="494"/>
      <c r="E98" s="494"/>
      <c r="F98" s="494"/>
      <c r="G98" s="494"/>
      <c r="H98" s="494"/>
      <c r="I98" s="494"/>
      <c r="J98" s="494"/>
      <c r="K98" s="494"/>
      <c r="L98" s="494"/>
      <c r="M98" s="494"/>
      <c r="N98" s="494"/>
      <c r="O98" s="494"/>
      <c r="P98" s="494"/>
      <c r="Q98" s="494"/>
      <c r="R98" s="494"/>
      <c r="S98" s="494"/>
      <c r="T98" s="494"/>
      <c r="U98" s="494"/>
      <c r="V98" s="494"/>
      <c r="W98" s="494"/>
      <c r="X98" s="494"/>
      <c r="Y98" s="495">
        <v>220</v>
      </c>
      <c r="Z98" s="495"/>
      <c r="AA98" s="490"/>
      <c r="AB98" s="490"/>
      <c r="AC98" s="490"/>
      <c r="AD98" s="490"/>
      <c r="AE98" s="490"/>
      <c r="AF98" s="490"/>
      <c r="AG98" s="490"/>
      <c r="AH98" s="490"/>
      <c r="AI98" s="490"/>
      <c r="AJ98" s="490"/>
      <c r="AK98" s="490"/>
      <c r="AL98" s="490"/>
      <c r="AM98" s="74"/>
      <c r="AO98" s="238" t="s">
        <v>831</v>
      </c>
    </row>
    <row r="99" spans="2:41" ht="9" customHeight="1">
      <c r="B99" s="73"/>
      <c r="C99" s="494"/>
      <c r="D99" s="494"/>
      <c r="E99" s="494"/>
      <c r="F99" s="494"/>
      <c r="G99" s="494"/>
      <c r="H99" s="494"/>
      <c r="I99" s="494"/>
      <c r="J99" s="494"/>
      <c r="K99" s="494"/>
      <c r="L99" s="494"/>
      <c r="M99" s="494"/>
      <c r="N99" s="494"/>
      <c r="O99" s="494"/>
      <c r="P99" s="494"/>
      <c r="Q99" s="494"/>
      <c r="R99" s="494"/>
      <c r="S99" s="494"/>
      <c r="T99" s="494"/>
      <c r="U99" s="494"/>
      <c r="V99" s="494"/>
      <c r="W99" s="494"/>
      <c r="X99" s="494"/>
      <c r="Y99" s="495"/>
      <c r="Z99" s="495"/>
      <c r="AA99" s="490"/>
      <c r="AB99" s="490"/>
      <c r="AC99" s="490"/>
      <c r="AD99" s="490"/>
      <c r="AE99" s="490"/>
      <c r="AF99" s="490"/>
      <c r="AG99" s="490"/>
      <c r="AH99" s="490"/>
      <c r="AI99" s="490"/>
      <c r="AJ99" s="490"/>
      <c r="AK99" s="490"/>
      <c r="AL99" s="490"/>
      <c r="AM99" s="74"/>
      <c r="AO99" s="238"/>
    </row>
    <row r="100" spans="2:41" ht="9" customHeight="1">
      <c r="B100" s="73"/>
      <c r="C100" s="494" t="s">
        <v>615</v>
      </c>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5">
        <v>230</v>
      </c>
      <c r="Z100" s="495"/>
      <c r="AA100" s="493"/>
      <c r="AB100" s="493"/>
      <c r="AC100" s="493"/>
      <c r="AD100" s="493"/>
      <c r="AE100" s="493"/>
      <c r="AF100" s="493"/>
      <c r="AG100" s="493"/>
      <c r="AH100" s="493"/>
      <c r="AI100" s="493"/>
      <c r="AJ100" s="493"/>
      <c r="AK100" s="493"/>
      <c r="AL100" s="493"/>
      <c r="AM100" s="74"/>
      <c r="AO100" s="238" t="s">
        <v>825</v>
      </c>
    </row>
    <row r="101" spans="2:41" ht="9" customHeight="1">
      <c r="B101" s="73"/>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5"/>
      <c r="Z101" s="495"/>
      <c r="AA101" s="493"/>
      <c r="AB101" s="493"/>
      <c r="AC101" s="493"/>
      <c r="AD101" s="493"/>
      <c r="AE101" s="493"/>
      <c r="AF101" s="493"/>
      <c r="AG101" s="493"/>
      <c r="AH101" s="493"/>
      <c r="AI101" s="493"/>
      <c r="AJ101" s="493"/>
      <c r="AK101" s="493"/>
      <c r="AL101" s="493"/>
      <c r="AM101" s="74"/>
      <c r="AO101" s="238"/>
    </row>
    <row r="102" spans="2:41" ht="9" customHeight="1">
      <c r="B102" s="73"/>
      <c r="C102" s="494" t="s">
        <v>616</v>
      </c>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5">
        <v>240</v>
      </c>
      <c r="Z102" s="495"/>
      <c r="AA102" s="493"/>
      <c r="AB102" s="493"/>
      <c r="AC102" s="493"/>
      <c r="AD102" s="493"/>
      <c r="AE102" s="493"/>
      <c r="AF102" s="493"/>
      <c r="AG102" s="493"/>
      <c r="AH102" s="493"/>
      <c r="AI102" s="493"/>
      <c r="AJ102" s="493"/>
      <c r="AK102" s="493"/>
      <c r="AL102" s="493"/>
      <c r="AM102" s="74"/>
      <c r="AO102" s="238" t="s">
        <v>832</v>
      </c>
    </row>
    <row r="103" spans="2:41" ht="9" customHeight="1">
      <c r="B103" s="73"/>
      <c r="C103" s="494"/>
      <c r="D103" s="494"/>
      <c r="E103" s="494"/>
      <c r="F103" s="494"/>
      <c r="G103" s="494"/>
      <c r="H103" s="494"/>
      <c r="I103" s="494"/>
      <c r="J103" s="494"/>
      <c r="K103" s="494"/>
      <c r="L103" s="494"/>
      <c r="M103" s="494"/>
      <c r="N103" s="494"/>
      <c r="O103" s="494"/>
      <c r="P103" s="494"/>
      <c r="Q103" s="494"/>
      <c r="R103" s="494"/>
      <c r="S103" s="494"/>
      <c r="T103" s="494"/>
      <c r="U103" s="494"/>
      <c r="V103" s="494"/>
      <c r="W103" s="494"/>
      <c r="X103" s="494"/>
      <c r="Y103" s="495"/>
      <c r="Z103" s="495"/>
      <c r="AA103" s="493"/>
      <c r="AB103" s="493"/>
      <c r="AC103" s="493"/>
      <c r="AD103" s="493"/>
      <c r="AE103" s="493"/>
      <c r="AF103" s="493"/>
      <c r="AG103" s="493"/>
      <c r="AH103" s="493"/>
      <c r="AI103" s="493"/>
      <c r="AJ103" s="493"/>
      <c r="AK103" s="493"/>
      <c r="AL103" s="493"/>
      <c r="AM103" s="74"/>
      <c r="AO103" s="238"/>
    </row>
    <row r="104" spans="2:41" ht="9" customHeight="1">
      <c r="B104" s="73"/>
      <c r="C104" s="494" t="s">
        <v>500</v>
      </c>
      <c r="D104" s="494"/>
      <c r="E104" s="494"/>
      <c r="F104" s="494"/>
      <c r="G104" s="494"/>
      <c r="H104" s="494"/>
      <c r="I104" s="494"/>
      <c r="J104" s="494"/>
      <c r="K104" s="494"/>
      <c r="L104" s="494"/>
      <c r="M104" s="494"/>
      <c r="N104" s="494"/>
      <c r="O104" s="494"/>
      <c r="P104" s="494"/>
      <c r="Q104" s="494"/>
      <c r="R104" s="494"/>
      <c r="S104" s="494"/>
      <c r="T104" s="494"/>
      <c r="U104" s="494"/>
      <c r="V104" s="494"/>
      <c r="W104" s="494"/>
      <c r="X104" s="494"/>
      <c r="Y104" s="495">
        <v>250</v>
      </c>
      <c r="Z104" s="495"/>
      <c r="AA104" s="493"/>
      <c r="AB104" s="493"/>
      <c r="AC104" s="493"/>
      <c r="AD104" s="493"/>
      <c r="AE104" s="493"/>
      <c r="AF104" s="493"/>
      <c r="AG104" s="493"/>
      <c r="AH104" s="493"/>
      <c r="AI104" s="493"/>
      <c r="AJ104" s="493"/>
      <c r="AK104" s="493"/>
      <c r="AL104" s="493"/>
      <c r="AM104" s="74"/>
      <c r="AO104" s="238" t="s">
        <v>824</v>
      </c>
    </row>
    <row r="105" spans="2:41" ht="9" customHeight="1">
      <c r="B105" s="73"/>
      <c r="C105" s="494"/>
      <c r="D105" s="494"/>
      <c r="E105" s="494"/>
      <c r="F105" s="494"/>
      <c r="G105" s="494"/>
      <c r="H105" s="494"/>
      <c r="I105" s="494"/>
      <c r="J105" s="494"/>
      <c r="K105" s="494"/>
      <c r="L105" s="494"/>
      <c r="M105" s="494"/>
      <c r="N105" s="494"/>
      <c r="O105" s="494"/>
      <c r="P105" s="494"/>
      <c r="Q105" s="494"/>
      <c r="R105" s="494"/>
      <c r="S105" s="494"/>
      <c r="T105" s="494"/>
      <c r="U105" s="494"/>
      <c r="V105" s="494"/>
      <c r="W105" s="494"/>
      <c r="X105" s="494"/>
      <c r="Y105" s="495"/>
      <c r="Z105" s="495"/>
      <c r="AA105" s="493"/>
      <c r="AB105" s="493"/>
      <c r="AC105" s="493"/>
      <c r="AD105" s="493"/>
      <c r="AE105" s="493"/>
      <c r="AF105" s="493"/>
      <c r="AG105" s="493"/>
      <c r="AH105" s="493"/>
      <c r="AI105" s="493"/>
      <c r="AJ105" s="493"/>
      <c r="AK105" s="493"/>
      <c r="AL105" s="493"/>
      <c r="AM105" s="74"/>
      <c r="AO105" s="238"/>
    </row>
    <row r="106" spans="2:41" ht="9" customHeight="1">
      <c r="B106" s="73"/>
      <c r="C106" s="541" t="s">
        <v>501</v>
      </c>
      <c r="D106" s="542"/>
      <c r="E106" s="542"/>
      <c r="F106" s="542"/>
      <c r="G106" s="542"/>
      <c r="H106" s="542"/>
      <c r="I106" s="542"/>
      <c r="J106" s="542"/>
      <c r="K106" s="542"/>
      <c r="L106" s="542"/>
      <c r="M106" s="542"/>
      <c r="N106" s="542"/>
      <c r="O106" s="542"/>
      <c r="P106" s="542"/>
      <c r="Q106" s="542"/>
      <c r="R106" s="542"/>
      <c r="S106" s="542"/>
      <c r="T106" s="542"/>
      <c r="U106" s="542"/>
      <c r="V106" s="542"/>
      <c r="W106" s="542"/>
      <c r="X106" s="543"/>
      <c r="Y106" s="495">
        <v>260</v>
      </c>
      <c r="Z106" s="495"/>
      <c r="AA106" s="493"/>
      <c r="AB106" s="493"/>
      <c r="AC106" s="493"/>
      <c r="AD106" s="493"/>
      <c r="AE106" s="493"/>
      <c r="AF106" s="493"/>
      <c r="AG106" s="493"/>
      <c r="AH106" s="493"/>
      <c r="AI106" s="493"/>
      <c r="AJ106" s="493"/>
      <c r="AK106" s="493"/>
      <c r="AL106" s="493"/>
      <c r="AM106" s="74"/>
      <c r="AO106" s="238" t="s">
        <v>343</v>
      </c>
    </row>
    <row r="107" spans="2:41" ht="9" customHeight="1">
      <c r="B107" s="73"/>
      <c r="C107" s="544"/>
      <c r="D107" s="545"/>
      <c r="E107" s="545"/>
      <c r="F107" s="545"/>
      <c r="G107" s="545"/>
      <c r="H107" s="545"/>
      <c r="I107" s="545"/>
      <c r="J107" s="545"/>
      <c r="K107" s="545"/>
      <c r="L107" s="545"/>
      <c r="M107" s="545"/>
      <c r="N107" s="545"/>
      <c r="O107" s="545"/>
      <c r="P107" s="545"/>
      <c r="Q107" s="545"/>
      <c r="R107" s="545"/>
      <c r="S107" s="545"/>
      <c r="T107" s="545"/>
      <c r="U107" s="545"/>
      <c r="V107" s="545"/>
      <c r="W107" s="545"/>
      <c r="X107" s="546"/>
      <c r="Y107" s="495"/>
      <c r="Z107" s="495"/>
      <c r="AA107" s="493"/>
      <c r="AB107" s="493"/>
      <c r="AC107" s="493"/>
      <c r="AD107" s="493"/>
      <c r="AE107" s="493"/>
      <c r="AF107" s="493"/>
      <c r="AG107" s="493"/>
      <c r="AH107" s="493"/>
      <c r="AI107" s="493"/>
      <c r="AJ107" s="493"/>
      <c r="AK107" s="493"/>
      <c r="AL107" s="493"/>
      <c r="AM107" s="74"/>
      <c r="AO107" s="238"/>
    </row>
    <row r="108" spans="2:41" ht="9" customHeight="1">
      <c r="B108" s="73"/>
      <c r="C108" s="494" t="s">
        <v>617</v>
      </c>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5">
        <v>270</v>
      </c>
      <c r="Z108" s="495"/>
      <c r="AA108" s="490"/>
      <c r="AB108" s="490"/>
      <c r="AC108" s="490"/>
      <c r="AD108" s="490"/>
      <c r="AE108" s="490"/>
      <c r="AF108" s="490"/>
      <c r="AG108" s="490"/>
      <c r="AH108" s="490"/>
      <c r="AI108" s="490"/>
      <c r="AJ108" s="490"/>
      <c r="AK108" s="490"/>
      <c r="AL108" s="490"/>
      <c r="AM108" s="74"/>
      <c r="AO108" s="238" t="s">
        <v>833</v>
      </c>
    </row>
    <row r="109" spans="2:41" ht="9" customHeight="1">
      <c r="B109" s="73"/>
      <c r="C109" s="494"/>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5"/>
      <c r="Z109" s="495"/>
      <c r="AA109" s="490"/>
      <c r="AB109" s="490"/>
      <c r="AC109" s="490"/>
      <c r="AD109" s="490"/>
      <c r="AE109" s="490"/>
      <c r="AF109" s="490"/>
      <c r="AG109" s="490"/>
      <c r="AH109" s="490"/>
      <c r="AI109" s="490"/>
      <c r="AJ109" s="490"/>
      <c r="AK109" s="490"/>
      <c r="AL109" s="490"/>
      <c r="AM109" s="74"/>
      <c r="AO109" s="238"/>
    </row>
    <row r="110" spans="2:41" ht="9" customHeight="1">
      <c r="B110" s="73"/>
      <c r="C110" s="541" t="s">
        <v>618</v>
      </c>
      <c r="D110" s="542"/>
      <c r="E110" s="542"/>
      <c r="F110" s="542"/>
      <c r="G110" s="542"/>
      <c r="H110" s="542"/>
      <c r="I110" s="542"/>
      <c r="J110" s="542"/>
      <c r="K110" s="542"/>
      <c r="L110" s="542"/>
      <c r="M110" s="542"/>
      <c r="N110" s="542"/>
      <c r="O110" s="542"/>
      <c r="P110" s="542"/>
      <c r="Q110" s="542"/>
      <c r="R110" s="542"/>
      <c r="S110" s="542"/>
      <c r="T110" s="542"/>
      <c r="U110" s="542"/>
      <c r="V110" s="542"/>
      <c r="W110" s="542"/>
      <c r="X110" s="543"/>
      <c r="Y110" s="495">
        <v>280</v>
      </c>
      <c r="Z110" s="495"/>
      <c r="AA110" s="490"/>
      <c r="AB110" s="490"/>
      <c r="AC110" s="490"/>
      <c r="AD110" s="490"/>
      <c r="AE110" s="490"/>
      <c r="AF110" s="490"/>
      <c r="AG110" s="490"/>
      <c r="AH110" s="490"/>
      <c r="AI110" s="490"/>
      <c r="AJ110" s="490"/>
      <c r="AK110" s="490"/>
      <c r="AL110" s="490"/>
      <c r="AM110" s="74"/>
      <c r="AO110" s="238" t="s">
        <v>834</v>
      </c>
    </row>
    <row r="111" spans="2:39" ht="9" customHeight="1">
      <c r="B111" s="73"/>
      <c r="C111" s="544"/>
      <c r="D111" s="545"/>
      <c r="E111" s="545"/>
      <c r="F111" s="545"/>
      <c r="G111" s="545"/>
      <c r="H111" s="545"/>
      <c r="I111" s="545"/>
      <c r="J111" s="545"/>
      <c r="K111" s="545"/>
      <c r="L111" s="545"/>
      <c r="M111" s="545"/>
      <c r="N111" s="545"/>
      <c r="O111" s="545"/>
      <c r="P111" s="545"/>
      <c r="Q111" s="545"/>
      <c r="R111" s="545"/>
      <c r="S111" s="545"/>
      <c r="T111" s="545"/>
      <c r="U111" s="545"/>
      <c r="V111" s="545"/>
      <c r="W111" s="545"/>
      <c r="X111" s="546"/>
      <c r="Y111" s="495"/>
      <c r="Z111" s="495"/>
      <c r="AA111" s="490"/>
      <c r="AB111" s="490"/>
      <c r="AC111" s="490"/>
      <c r="AD111" s="490"/>
      <c r="AE111" s="490"/>
      <c r="AF111" s="490"/>
      <c r="AG111" s="490"/>
      <c r="AH111" s="490"/>
      <c r="AI111" s="490"/>
      <c r="AJ111" s="490"/>
      <c r="AK111" s="490"/>
      <c r="AL111" s="490"/>
      <c r="AM111" s="74"/>
    </row>
    <row r="112" spans="2:39" ht="9" customHeight="1">
      <c r="B112" s="73"/>
      <c r="C112" s="527" t="s">
        <v>480</v>
      </c>
      <c r="D112" s="527"/>
      <c r="E112" s="527"/>
      <c r="F112" s="527"/>
      <c r="G112" s="527"/>
      <c r="H112" s="527"/>
      <c r="I112" s="527"/>
      <c r="J112" s="527"/>
      <c r="K112" s="527"/>
      <c r="L112" s="527"/>
      <c r="M112" s="527"/>
      <c r="N112" s="527"/>
      <c r="O112" s="527"/>
      <c r="P112" s="527"/>
      <c r="Q112" s="527"/>
      <c r="R112" s="527"/>
      <c r="S112" s="527"/>
      <c r="T112" s="527"/>
      <c r="U112" s="527"/>
      <c r="V112" s="527"/>
      <c r="W112" s="527"/>
      <c r="X112" s="527"/>
      <c r="Y112" s="528">
        <v>290</v>
      </c>
      <c r="Z112" s="528"/>
      <c r="AA112" s="530">
        <f>SUM(AA84,AA98:AF111)</f>
        <v>0</v>
      </c>
      <c r="AB112" s="530"/>
      <c r="AC112" s="530"/>
      <c r="AD112" s="530"/>
      <c r="AE112" s="530"/>
      <c r="AF112" s="530"/>
      <c r="AG112" s="530">
        <f>SUM(AG84,AG98:AL111)</f>
        <v>0</v>
      </c>
      <c r="AH112" s="530"/>
      <c r="AI112" s="530"/>
      <c r="AJ112" s="530"/>
      <c r="AK112" s="530"/>
      <c r="AL112" s="530"/>
      <c r="AM112" s="74"/>
    </row>
    <row r="113" spans="2:42" ht="9" customHeight="1">
      <c r="B113" s="73"/>
      <c r="C113" s="527"/>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8"/>
      <c r="Z113" s="528"/>
      <c r="AA113" s="530"/>
      <c r="AB113" s="530"/>
      <c r="AC113" s="530"/>
      <c r="AD113" s="530"/>
      <c r="AE113" s="530"/>
      <c r="AF113" s="530"/>
      <c r="AG113" s="530"/>
      <c r="AH113" s="530"/>
      <c r="AI113" s="530"/>
      <c r="AJ113" s="530"/>
      <c r="AK113" s="530"/>
      <c r="AL113" s="530"/>
      <c r="AM113" s="74"/>
      <c r="AP113" s="238" t="str">
        <f>IF(AA114-AA187=0," ",IF(AO115&lt;0,CONCATENATE("На начало отчетного периода актив баланса меньше пассива на ",-AO115," руб."),CONCATENATE("На начало отчетного периода актив баланса превышает пассив на ",AO115," руб.")))</f>
        <v> </v>
      </c>
    </row>
    <row r="114" spans="2:45" ht="9" customHeight="1">
      <c r="B114" s="73"/>
      <c r="C114" s="527" t="s">
        <v>502</v>
      </c>
      <c r="D114" s="527"/>
      <c r="E114" s="527"/>
      <c r="F114" s="527"/>
      <c r="G114" s="527"/>
      <c r="H114" s="527"/>
      <c r="I114" s="527"/>
      <c r="J114" s="527"/>
      <c r="K114" s="527"/>
      <c r="L114" s="527"/>
      <c r="M114" s="527"/>
      <c r="N114" s="527"/>
      <c r="O114" s="527"/>
      <c r="P114" s="527"/>
      <c r="Q114" s="527"/>
      <c r="R114" s="527"/>
      <c r="S114" s="527"/>
      <c r="T114" s="527"/>
      <c r="U114" s="527"/>
      <c r="V114" s="527"/>
      <c r="W114" s="527"/>
      <c r="X114" s="527"/>
      <c r="Y114" s="528">
        <v>300</v>
      </c>
      <c r="Z114" s="528"/>
      <c r="AA114" s="530">
        <f>AA81+AA112</f>
        <v>0</v>
      </c>
      <c r="AB114" s="530"/>
      <c r="AC114" s="530"/>
      <c r="AD114" s="530"/>
      <c r="AE114" s="530"/>
      <c r="AF114" s="530"/>
      <c r="AG114" s="530">
        <f>AG81+AG112</f>
        <v>0</v>
      </c>
      <c r="AH114" s="530"/>
      <c r="AI114" s="530"/>
      <c r="AJ114" s="530"/>
      <c r="AK114" s="530"/>
      <c r="AL114" s="530"/>
      <c r="AM114" s="74"/>
      <c r="AO114" s="492"/>
      <c r="AP114" s="492"/>
      <c r="AQ114" s="492"/>
      <c r="AR114" s="492"/>
      <c r="AS114" s="238"/>
    </row>
    <row r="115" spans="2:48" ht="9" customHeight="1">
      <c r="B115" s="73"/>
      <c r="C115" s="527"/>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8"/>
      <c r="Z115" s="528"/>
      <c r="AA115" s="530"/>
      <c r="AB115" s="530"/>
      <c r="AC115" s="530"/>
      <c r="AD115" s="530"/>
      <c r="AE115" s="530"/>
      <c r="AF115" s="530"/>
      <c r="AG115" s="530"/>
      <c r="AH115" s="530"/>
      <c r="AI115" s="530"/>
      <c r="AJ115" s="530"/>
      <c r="AK115" s="530"/>
      <c r="AL115" s="530"/>
      <c r="AM115" s="74"/>
      <c r="AO115" s="492">
        <f>IF(ABS(AA114-AA187)&gt;0,AA114-AA187,0)</f>
        <v>0</v>
      </c>
      <c r="AP115" s="492"/>
      <c r="AQ115" s="492"/>
      <c r="AR115" s="492"/>
      <c r="AS115" s="492">
        <f>IF(ABS(AG114-AG187)&gt;0,AG114-AG187,0)</f>
        <v>0</v>
      </c>
      <c r="AT115" s="492"/>
      <c r="AU115" s="492"/>
      <c r="AV115" s="492"/>
    </row>
    <row r="116" spans="2:39" ht="12.75" customHeight="1">
      <c r="B116" s="73"/>
      <c r="C116" s="551" t="s">
        <v>857</v>
      </c>
      <c r="D116" s="551"/>
      <c r="E116" s="551"/>
      <c r="F116" s="551"/>
      <c r="G116" s="551"/>
      <c r="H116" s="551"/>
      <c r="I116" s="551"/>
      <c r="J116" s="551"/>
      <c r="K116" s="551"/>
      <c r="L116" s="551"/>
      <c r="M116" s="551"/>
      <c r="N116" s="551"/>
      <c r="O116" s="551"/>
      <c r="P116" s="551"/>
      <c r="Q116" s="551"/>
      <c r="R116" s="551"/>
      <c r="S116" s="551"/>
      <c r="T116" s="551"/>
      <c r="U116" s="551"/>
      <c r="V116" s="551"/>
      <c r="W116" s="551"/>
      <c r="X116" s="551"/>
      <c r="Y116" s="551" t="s">
        <v>535</v>
      </c>
      <c r="Z116" s="551"/>
      <c r="AA116" s="555" t="s">
        <v>487</v>
      </c>
      <c r="AB116" s="556"/>
      <c r="AC116" s="557">
        <f>AQ20</f>
        <v>43830</v>
      </c>
      <c r="AD116" s="557"/>
      <c r="AE116" s="557"/>
      <c r="AF116" s="195"/>
      <c r="AG116" s="349" t="s">
        <v>487</v>
      </c>
      <c r="AH116" s="539">
        <f>DATE(YEAR(AQ19),MONTH(0),DAY(0))</f>
        <v>43465</v>
      </c>
      <c r="AI116" s="539"/>
      <c r="AJ116" s="539"/>
      <c r="AK116" s="539"/>
      <c r="AL116" s="540"/>
      <c r="AM116" s="74"/>
    </row>
    <row r="117" spans="2:39" ht="12.75">
      <c r="B117" s="73"/>
      <c r="C117" s="551"/>
      <c r="D117" s="551"/>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196"/>
      <c r="AB117" s="570">
        <f>AQ20</f>
        <v>43830</v>
      </c>
      <c r="AC117" s="570"/>
      <c r="AD117" s="570"/>
      <c r="AE117" s="570"/>
      <c r="AF117" s="198"/>
      <c r="AG117" s="196"/>
      <c r="AH117" s="197"/>
      <c r="AI117" s="197"/>
      <c r="AJ117" s="197"/>
      <c r="AK117" s="197"/>
      <c r="AL117" s="198"/>
      <c r="AM117" s="74"/>
    </row>
    <row r="118" spans="2:39" ht="12.75">
      <c r="B118" s="73"/>
      <c r="C118" s="551"/>
      <c r="D118" s="551"/>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199"/>
      <c r="AB118" s="200"/>
      <c r="AC118" s="200"/>
      <c r="AD118" s="200"/>
      <c r="AE118" s="200"/>
      <c r="AF118" s="201"/>
      <c r="AG118" s="199"/>
      <c r="AH118" s="200"/>
      <c r="AI118" s="200"/>
      <c r="AJ118" s="200"/>
      <c r="AK118" s="200"/>
      <c r="AL118" s="201"/>
      <c r="AM118" s="74"/>
    </row>
    <row r="119" spans="2:39" ht="10.5" customHeight="1">
      <c r="B119" s="73"/>
      <c r="C119" s="558">
        <v>1</v>
      </c>
      <c r="D119" s="558"/>
      <c r="E119" s="558"/>
      <c r="F119" s="558"/>
      <c r="G119" s="558"/>
      <c r="H119" s="558"/>
      <c r="I119" s="558"/>
      <c r="J119" s="558"/>
      <c r="K119" s="558"/>
      <c r="L119" s="558"/>
      <c r="M119" s="558"/>
      <c r="N119" s="558"/>
      <c r="O119" s="558"/>
      <c r="P119" s="558"/>
      <c r="Q119" s="558"/>
      <c r="R119" s="558"/>
      <c r="S119" s="558"/>
      <c r="T119" s="558"/>
      <c r="U119" s="558"/>
      <c r="V119" s="558"/>
      <c r="W119" s="558"/>
      <c r="X119" s="558"/>
      <c r="Y119" s="558">
        <v>2</v>
      </c>
      <c r="Z119" s="558"/>
      <c r="AA119" s="558">
        <v>3</v>
      </c>
      <c r="AB119" s="558"/>
      <c r="AC119" s="558"/>
      <c r="AD119" s="558"/>
      <c r="AE119" s="558"/>
      <c r="AF119" s="558"/>
      <c r="AG119" s="558">
        <v>4</v>
      </c>
      <c r="AH119" s="558"/>
      <c r="AI119" s="558"/>
      <c r="AJ119" s="558"/>
      <c r="AK119" s="558"/>
      <c r="AL119" s="558"/>
      <c r="AM119" s="74"/>
    </row>
    <row r="120" spans="2:39" ht="12" customHeight="1">
      <c r="B120" s="73"/>
      <c r="C120" s="510" t="s">
        <v>619</v>
      </c>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497"/>
      <c r="Z120" s="497"/>
      <c r="AA120" s="533"/>
      <c r="AB120" s="533"/>
      <c r="AC120" s="533"/>
      <c r="AD120" s="533"/>
      <c r="AE120" s="533"/>
      <c r="AF120" s="533"/>
      <c r="AG120" s="533"/>
      <c r="AH120" s="533"/>
      <c r="AI120" s="533"/>
      <c r="AJ120" s="533"/>
      <c r="AK120" s="533"/>
      <c r="AL120" s="533"/>
      <c r="AM120" s="74"/>
    </row>
    <row r="121" spans="2:41" ht="9" customHeight="1">
      <c r="B121" s="73"/>
      <c r="C121" s="494" t="s">
        <v>503</v>
      </c>
      <c r="D121" s="494"/>
      <c r="E121" s="494"/>
      <c r="F121" s="494"/>
      <c r="G121" s="494"/>
      <c r="H121" s="494"/>
      <c r="I121" s="494"/>
      <c r="J121" s="494"/>
      <c r="K121" s="494"/>
      <c r="L121" s="494"/>
      <c r="M121" s="494"/>
      <c r="N121" s="494"/>
      <c r="O121" s="494"/>
      <c r="P121" s="494"/>
      <c r="Q121" s="494"/>
      <c r="R121" s="494"/>
      <c r="S121" s="494"/>
      <c r="T121" s="494"/>
      <c r="U121" s="494"/>
      <c r="V121" s="494"/>
      <c r="W121" s="494"/>
      <c r="X121" s="494"/>
      <c r="Y121" s="495">
        <v>410</v>
      </c>
      <c r="Z121" s="495"/>
      <c r="AA121" s="493"/>
      <c r="AB121" s="493"/>
      <c r="AC121" s="493"/>
      <c r="AD121" s="493"/>
      <c r="AE121" s="493"/>
      <c r="AF121" s="493"/>
      <c r="AG121" s="493"/>
      <c r="AH121" s="493"/>
      <c r="AI121" s="493"/>
      <c r="AJ121" s="493"/>
      <c r="AK121" s="493"/>
      <c r="AL121" s="493"/>
      <c r="AM121" s="74"/>
      <c r="AO121" s="238" t="s">
        <v>835</v>
      </c>
    </row>
    <row r="122" spans="2:41" ht="9" customHeight="1">
      <c r="B122" s="73"/>
      <c r="C122" s="494"/>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5"/>
      <c r="Z122" s="495"/>
      <c r="AA122" s="493"/>
      <c r="AB122" s="493"/>
      <c r="AC122" s="493"/>
      <c r="AD122" s="493"/>
      <c r="AE122" s="493"/>
      <c r="AF122" s="493"/>
      <c r="AG122" s="493"/>
      <c r="AH122" s="493"/>
      <c r="AI122" s="493"/>
      <c r="AJ122" s="493"/>
      <c r="AK122" s="493"/>
      <c r="AL122" s="493"/>
      <c r="AM122" s="74"/>
      <c r="AO122" s="238"/>
    </row>
    <row r="123" spans="2:41" ht="9" customHeight="1">
      <c r="B123" s="73"/>
      <c r="C123" s="494" t="s">
        <v>504</v>
      </c>
      <c r="D123" s="494"/>
      <c r="E123" s="494"/>
      <c r="F123" s="494"/>
      <c r="G123" s="494"/>
      <c r="H123" s="494"/>
      <c r="I123" s="494"/>
      <c r="J123" s="494"/>
      <c r="K123" s="494"/>
      <c r="L123" s="494"/>
      <c r="M123" s="494"/>
      <c r="N123" s="494"/>
      <c r="O123" s="494"/>
      <c r="P123" s="494"/>
      <c r="Q123" s="494"/>
      <c r="R123" s="494"/>
      <c r="S123" s="494"/>
      <c r="T123" s="494"/>
      <c r="U123" s="494"/>
      <c r="V123" s="494"/>
      <c r="W123" s="494"/>
      <c r="X123" s="494"/>
      <c r="Y123" s="495">
        <v>420</v>
      </c>
      <c r="Z123" s="495"/>
      <c r="AA123" s="538"/>
      <c r="AB123" s="538"/>
      <c r="AC123" s="538"/>
      <c r="AD123" s="538"/>
      <c r="AE123" s="538"/>
      <c r="AF123" s="538"/>
      <c r="AG123" s="538"/>
      <c r="AH123" s="538"/>
      <c r="AI123" s="538"/>
      <c r="AJ123" s="538"/>
      <c r="AK123" s="538"/>
      <c r="AL123" s="538"/>
      <c r="AM123" s="74"/>
      <c r="AO123" s="238" t="s">
        <v>836</v>
      </c>
    </row>
    <row r="124" spans="2:41" ht="9" customHeight="1">
      <c r="B124" s="73"/>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5"/>
      <c r="Z124" s="495"/>
      <c r="AA124" s="538"/>
      <c r="AB124" s="538"/>
      <c r="AC124" s="538"/>
      <c r="AD124" s="538"/>
      <c r="AE124" s="538"/>
      <c r="AF124" s="538"/>
      <c r="AG124" s="538"/>
      <c r="AH124" s="538"/>
      <c r="AI124" s="538"/>
      <c r="AJ124" s="538"/>
      <c r="AK124" s="538"/>
      <c r="AL124" s="538"/>
      <c r="AM124" s="74"/>
      <c r="AO124" s="238"/>
    </row>
    <row r="125" spans="2:41" ht="12" customHeight="1">
      <c r="B125" s="73"/>
      <c r="C125" s="494" t="s">
        <v>505</v>
      </c>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5">
        <v>430</v>
      </c>
      <c r="Z125" s="495"/>
      <c r="AA125" s="537"/>
      <c r="AB125" s="537"/>
      <c r="AC125" s="537"/>
      <c r="AD125" s="537"/>
      <c r="AE125" s="537"/>
      <c r="AF125" s="537"/>
      <c r="AG125" s="537"/>
      <c r="AH125" s="537"/>
      <c r="AI125" s="537"/>
      <c r="AJ125" s="537"/>
      <c r="AK125" s="537"/>
      <c r="AL125" s="537"/>
      <c r="AM125" s="74"/>
      <c r="AO125" s="238" t="s">
        <v>837</v>
      </c>
    </row>
    <row r="126" spans="2:41" ht="12" customHeight="1">
      <c r="B126" s="73"/>
      <c r="C126" s="494"/>
      <c r="D126" s="494"/>
      <c r="E126" s="494"/>
      <c r="F126" s="494"/>
      <c r="G126" s="494"/>
      <c r="H126" s="494"/>
      <c r="I126" s="494"/>
      <c r="J126" s="494"/>
      <c r="K126" s="494"/>
      <c r="L126" s="494"/>
      <c r="M126" s="494"/>
      <c r="N126" s="494"/>
      <c r="O126" s="494"/>
      <c r="P126" s="494"/>
      <c r="Q126" s="494"/>
      <c r="R126" s="494"/>
      <c r="S126" s="494"/>
      <c r="T126" s="494"/>
      <c r="U126" s="494"/>
      <c r="V126" s="494"/>
      <c r="W126" s="494"/>
      <c r="X126" s="494"/>
      <c r="Y126" s="495"/>
      <c r="Z126" s="495"/>
      <c r="AA126" s="537"/>
      <c r="AB126" s="537"/>
      <c r="AC126" s="537"/>
      <c r="AD126" s="537"/>
      <c r="AE126" s="537"/>
      <c r="AF126" s="537"/>
      <c r="AG126" s="537"/>
      <c r="AH126" s="537"/>
      <c r="AI126" s="537"/>
      <c r="AJ126" s="537"/>
      <c r="AK126" s="537"/>
      <c r="AL126" s="537"/>
      <c r="AM126" s="74"/>
      <c r="AO126" s="238"/>
    </row>
    <row r="127" spans="2:41" ht="9" customHeight="1">
      <c r="B127" s="73"/>
      <c r="C127" s="494" t="s">
        <v>506</v>
      </c>
      <c r="D127" s="494"/>
      <c r="E127" s="494"/>
      <c r="F127" s="494"/>
      <c r="G127" s="494"/>
      <c r="H127" s="494"/>
      <c r="I127" s="494"/>
      <c r="J127" s="494"/>
      <c r="K127" s="494"/>
      <c r="L127" s="494"/>
      <c r="M127" s="494"/>
      <c r="N127" s="494"/>
      <c r="O127" s="494"/>
      <c r="P127" s="494"/>
      <c r="Q127" s="494"/>
      <c r="R127" s="494"/>
      <c r="S127" s="494"/>
      <c r="T127" s="494"/>
      <c r="U127" s="494"/>
      <c r="V127" s="494"/>
      <c r="W127" s="494"/>
      <c r="X127" s="494"/>
      <c r="Y127" s="495">
        <v>440</v>
      </c>
      <c r="Z127" s="495"/>
      <c r="AA127" s="493"/>
      <c r="AB127" s="493"/>
      <c r="AC127" s="493"/>
      <c r="AD127" s="493"/>
      <c r="AE127" s="493"/>
      <c r="AF127" s="493"/>
      <c r="AG127" s="493"/>
      <c r="AH127" s="493"/>
      <c r="AI127" s="493"/>
      <c r="AJ127" s="493"/>
      <c r="AK127" s="493"/>
      <c r="AL127" s="493"/>
      <c r="AM127" s="74"/>
      <c r="AO127" s="238" t="s">
        <v>838</v>
      </c>
    </row>
    <row r="128" spans="2:41" ht="9" customHeight="1">
      <c r="B128" s="73"/>
      <c r="C128" s="494"/>
      <c r="D128" s="494"/>
      <c r="E128" s="494"/>
      <c r="F128" s="494"/>
      <c r="G128" s="494"/>
      <c r="H128" s="494"/>
      <c r="I128" s="494"/>
      <c r="J128" s="494"/>
      <c r="K128" s="494"/>
      <c r="L128" s="494"/>
      <c r="M128" s="494"/>
      <c r="N128" s="494"/>
      <c r="O128" s="494"/>
      <c r="P128" s="494"/>
      <c r="Q128" s="494"/>
      <c r="R128" s="494"/>
      <c r="S128" s="494"/>
      <c r="T128" s="494"/>
      <c r="U128" s="494"/>
      <c r="V128" s="494"/>
      <c r="W128" s="494"/>
      <c r="X128" s="494"/>
      <c r="Y128" s="495"/>
      <c r="Z128" s="495"/>
      <c r="AA128" s="493"/>
      <c r="AB128" s="493"/>
      <c r="AC128" s="493"/>
      <c r="AD128" s="493"/>
      <c r="AE128" s="493"/>
      <c r="AF128" s="493"/>
      <c r="AG128" s="493"/>
      <c r="AH128" s="493"/>
      <c r="AI128" s="493"/>
      <c r="AJ128" s="493"/>
      <c r="AK128" s="493"/>
      <c r="AL128" s="493"/>
      <c r="AM128" s="74"/>
      <c r="AO128" s="238"/>
    </row>
    <row r="129" spans="2:41" ht="9" customHeight="1">
      <c r="B129" s="73"/>
      <c r="C129" s="494" t="s">
        <v>507</v>
      </c>
      <c r="D129" s="496"/>
      <c r="E129" s="496"/>
      <c r="F129" s="496"/>
      <c r="G129" s="496"/>
      <c r="H129" s="496"/>
      <c r="I129" s="496"/>
      <c r="J129" s="496"/>
      <c r="K129" s="496"/>
      <c r="L129" s="496"/>
      <c r="M129" s="496"/>
      <c r="N129" s="496"/>
      <c r="O129" s="496"/>
      <c r="P129" s="496"/>
      <c r="Q129" s="496"/>
      <c r="R129" s="496"/>
      <c r="S129" s="496"/>
      <c r="T129" s="496"/>
      <c r="U129" s="496"/>
      <c r="V129" s="496"/>
      <c r="W129" s="496"/>
      <c r="X129" s="496"/>
      <c r="Y129" s="495">
        <v>450</v>
      </c>
      <c r="Z129" s="495"/>
      <c r="AA129" s="493"/>
      <c r="AB129" s="493"/>
      <c r="AC129" s="493"/>
      <c r="AD129" s="493"/>
      <c r="AE129" s="493"/>
      <c r="AF129" s="493"/>
      <c r="AG129" s="493"/>
      <c r="AH129" s="493"/>
      <c r="AI129" s="493"/>
      <c r="AJ129" s="493"/>
      <c r="AK129" s="493"/>
      <c r="AL129" s="493"/>
      <c r="AM129" s="74"/>
      <c r="AO129" s="238" t="s">
        <v>839</v>
      </c>
    </row>
    <row r="130" spans="2:41" ht="9" customHeight="1">
      <c r="B130" s="73"/>
      <c r="C130" s="496"/>
      <c r="D130" s="496"/>
      <c r="E130" s="496"/>
      <c r="F130" s="496"/>
      <c r="G130" s="496"/>
      <c r="H130" s="496"/>
      <c r="I130" s="496"/>
      <c r="J130" s="496"/>
      <c r="K130" s="496"/>
      <c r="L130" s="496"/>
      <c r="M130" s="496"/>
      <c r="N130" s="496"/>
      <c r="O130" s="496"/>
      <c r="P130" s="496"/>
      <c r="Q130" s="496"/>
      <c r="R130" s="496"/>
      <c r="S130" s="496"/>
      <c r="T130" s="496"/>
      <c r="U130" s="496"/>
      <c r="V130" s="496"/>
      <c r="W130" s="496"/>
      <c r="X130" s="496"/>
      <c r="Y130" s="495"/>
      <c r="Z130" s="495"/>
      <c r="AA130" s="493"/>
      <c r="AB130" s="493"/>
      <c r="AC130" s="493"/>
      <c r="AD130" s="493"/>
      <c r="AE130" s="493"/>
      <c r="AF130" s="493"/>
      <c r="AG130" s="493"/>
      <c r="AH130" s="493"/>
      <c r="AI130" s="493"/>
      <c r="AJ130" s="493"/>
      <c r="AK130" s="493"/>
      <c r="AL130" s="493"/>
      <c r="AM130" s="74"/>
      <c r="AO130" s="238"/>
    </row>
    <row r="131" spans="2:41" ht="9" customHeight="1">
      <c r="B131" s="73"/>
      <c r="C131" s="494" t="s">
        <v>537</v>
      </c>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5">
        <v>460</v>
      </c>
      <c r="Z131" s="495"/>
      <c r="AA131" s="493"/>
      <c r="AB131" s="493"/>
      <c r="AC131" s="493"/>
      <c r="AD131" s="493"/>
      <c r="AE131" s="493"/>
      <c r="AF131" s="493"/>
      <c r="AG131" s="493"/>
      <c r="AH131" s="493"/>
      <c r="AI131" s="493"/>
      <c r="AJ131" s="493"/>
      <c r="AK131" s="493"/>
      <c r="AL131" s="493"/>
      <c r="AM131" s="74"/>
      <c r="AO131" s="238" t="s">
        <v>840</v>
      </c>
    </row>
    <row r="132" spans="2:41" ht="9" customHeight="1">
      <c r="B132" s="73"/>
      <c r="C132" s="496"/>
      <c r="D132" s="496"/>
      <c r="E132" s="496"/>
      <c r="F132" s="496"/>
      <c r="G132" s="496"/>
      <c r="H132" s="496"/>
      <c r="I132" s="496"/>
      <c r="J132" s="496"/>
      <c r="K132" s="496"/>
      <c r="L132" s="496"/>
      <c r="M132" s="496"/>
      <c r="N132" s="496"/>
      <c r="O132" s="496"/>
      <c r="P132" s="496"/>
      <c r="Q132" s="496"/>
      <c r="R132" s="496"/>
      <c r="S132" s="496"/>
      <c r="T132" s="496"/>
      <c r="U132" s="496"/>
      <c r="V132" s="496"/>
      <c r="W132" s="496"/>
      <c r="X132" s="496"/>
      <c r="Y132" s="495"/>
      <c r="Z132" s="495"/>
      <c r="AA132" s="493"/>
      <c r="AB132" s="493"/>
      <c r="AC132" s="493"/>
      <c r="AD132" s="493"/>
      <c r="AE132" s="493"/>
      <c r="AF132" s="493"/>
      <c r="AG132" s="493"/>
      <c r="AH132" s="493"/>
      <c r="AI132" s="493"/>
      <c r="AJ132" s="493"/>
      <c r="AK132" s="493"/>
      <c r="AL132" s="493"/>
      <c r="AM132" s="74"/>
      <c r="AO132" s="238"/>
    </row>
    <row r="133" spans="2:41" ht="9" customHeight="1">
      <c r="B133" s="73"/>
      <c r="C133" s="494" t="s">
        <v>620</v>
      </c>
      <c r="D133" s="496"/>
      <c r="E133" s="496"/>
      <c r="F133" s="496"/>
      <c r="G133" s="496"/>
      <c r="H133" s="496"/>
      <c r="I133" s="496"/>
      <c r="J133" s="496"/>
      <c r="K133" s="496"/>
      <c r="L133" s="496"/>
      <c r="M133" s="496"/>
      <c r="N133" s="496"/>
      <c r="O133" s="496"/>
      <c r="P133" s="496"/>
      <c r="Q133" s="496"/>
      <c r="R133" s="496"/>
      <c r="S133" s="496"/>
      <c r="T133" s="496"/>
      <c r="U133" s="496"/>
      <c r="V133" s="496"/>
      <c r="W133" s="496"/>
      <c r="X133" s="496"/>
      <c r="Y133" s="495">
        <v>470</v>
      </c>
      <c r="Z133" s="495"/>
      <c r="AA133" s="490"/>
      <c r="AB133" s="490"/>
      <c r="AC133" s="490"/>
      <c r="AD133" s="490"/>
      <c r="AE133" s="490"/>
      <c r="AF133" s="490"/>
      <c r="AG133" s="490"/>
      <c r="AH133" s="490"/>
      <c r="AI133" s="490"/>
      <c r="AJ133" s="490"/>
      <c r="AK133" s="490"/>
      <c r="AL133" s="490"/>
      <c r="AM133" s="74"/>
      <c r="AO133" s="238" t="s">
        <v>841</v>
      </c>
    </row>
    <row r="134" spans="2:41" ht="9" customHeight="1">
      <c r="B134" s="73"/>
      <c r="C134" s="496"/>
      <c r="D134" s="496"/>
      <c r="E134" s="496"/>
      <c r="F134" s="496"/>
      <c r="G134" s="496"/>
      <c r="H134" s="496"/>
      <c r="I134" s="496"/>
      <c r="J134" s="496"/>
      <c r="K134" s="496"/>
      <c r="L134" s="496"/>
      <c r="M134" s="496"/>
      <c r="N134" s="496"/>
      <c r="O134" s="496"/>
      <c r="P134" s="496"/>
      <c r="Q134" s="496"/>
      <c r="R134" s="496"/>
      <c r="S134" s="496"/>
      <c r="T134" s="496"/>
      <c r="U134" s="496"/>
      <c r="V134" s="496"/>
      <c r="W134" s="496"/>
      <c r="X134" s="496"/>
      <c r="Y134" s="495"/>
      <c r="Z134" s="495"/>
      <c r="AA134" s="490"/>
      <c r="AB134" s="490"/>
      <c r="AC134" s="490"/>
      <c r="AD134" s="490"/>
      <c r="AE134" s="490"/>
      <c r="AF134" s="490"/>
      <c r="AG134" s="490"/>
      <c r="AH134" s="490"/>
      <c r="AI134" s="490"/>
      <c r="AJ134" s="490"/>
      <c r="AK134" s="490"/>
      <c r="AL134" s="490"/>
      <c r="AM134" s="74"/>
      <c r="AO134" s="238"/>
    </row>
    <row r="135" spans="2:41" ht="9" customHeight="1">
      <c r="B135" s="73"/>
      <c r="C135" s="494" t="s">
        <v>407</v>
      </c>
      <c r="D135" s="496"/>
      <c r="E135" s="496"/>
      <c r="F135" s="496"/>
      <c r="G135" s="496"/>
      <c r="H135" s="496"/>
      <c r="I135" s="496"/>
      <c r="J135" s="496"/>
      <c r="K135" s="496"/>
      <c r="L135" s="496"/>
      <c r="M135" s="496"/>
      <c r="N135" s="496"/>
      <c r="O135" s="496"/>
      <c r="P135" s="496"/>
      <c r="Q135" s="496"/>
      <c r="R135" s="496"/>
      <c r="S135" s="496"/>
      <c r="T135" s="496"/>
      <c r="U135" s="496"/>
      <c r="V135" s="496"/>
      <c r="W135" s="496"/>
      <c r="X135" s="496"/>
      <c r="Y135" s="495">
        <v>480</v>
      </c>
      <c r="Z135" s="495"/>
      <c r="AA135" s="490"/>
      <c r="AB135" s="490"/>
      <c r="AC135" s="490"/>
      <c r="AD135" s="490"/>
      <c r="AE135" s="490"/>
      <c r="AF135" s="490"/>
      <c r="AG135" s="490"/>
      <c r="AH135" s="490"/>
      <c r="AI135" s="490"/>
      <c r="AJ135" s="490"/>
      <c r="AK135" s="490"/>
      <c r="AL135" s="490"/>
      <c r="AM135" s="74"/>
      <c r="AO135" s="238" t="s">
        <v>842</v>
      </c>
    </row>
    <row r="136" spans="2:39" ht="9" customHeight="1">
      <c r="B136" s="73"/>
      <c r="C136" s="496"/>
      <c r="D136" s="496"/>
      <c r="E136" s="496"/>
      <c r="F136" s="496"/>
      <c r="G136" s="496"/>
      <c r="H136" s="496"/>
      <c r="I136" s="496"/>
      <c r="J136" s="496"/>
      <c r="K136" s="496"/>
      <c r="L136" s="496"/>
      <c r="M136" s="496"/>
      <c r="N136" s="496"/>
      <c r="O136" s="496"/>
      <c r="P136" s="496"/>
      <c r="Q136" s="496"/>
      <c r="R136" s="496"/>
      <c r="S136" s="496"/>
      <c r="T136" s="496"/>
      <c r="U136" s="496"/>
      <c r="V136" s="496"/>
      <c r="W136" s="496"/>
      <c r="X136" s="496"/>
      <c r="Y136" s="495"/>
      <c r="Z136" s="495"/>
      <c r="AA136" s="490"/>
      <c r="AB136" s="490"/>
      <c r="AC136" s="490"/>
      <c r="AD136" s="490"/>
      <c r="AE136" s="490"/>
      <c r="AF136" s="490"/>
      <c r="AG136" s="490"/>
      <c r="AH136" s="490"/>
      <c r="AI136" s="490"/>
      <c r="AJ136" s="490"/>
      <c r="AK136" s="490"/>
      <c r="AL136" s="490"/>
      <c r="AM136" s="74"/>
    </row>
    <row r="137" spans="2:39" ht="10.5" customHeight="1">
      <c r="B137" s="73"/>
      <c r="C137" s="527" t="s">
        <v>482</v>
      </c>
      <c r="D137" s="527"/>
      <c r="E137" s="527"/>
      <c r="F137" s="527"/>
      <c r="G137" s="527"/>
      <c r="H137" s="527"/>
      <c r="I137" s="527"/>
      <c r="J137" s="527"/>
      <c r="K137" s="527"/>
      <c r="L137" s="527"/>
      <c r="M137" s="527"/>
      <c r="N137" s="527"/>
      <c r="O137" s="527"/>
      <c r="P137" s="527"/>
      <c r="Q137" s="527"/>
      <c r="R137" s="527"/>
      <c r="S137" s="527"/>
      <c r="T137" s="527"/>
      <c r="U137" s="527"/>
      <c r="V137" s="527"/>
      <c r="W137" s="527"/>
      <c r="X137" s="527"/>
      <c r="Y137" s="528">
        <v>490</v>
      </c>
      <c r="Z137" s="528"/>
      <c r="AA137" s="530">
        <f>SUM(AA121,AA127:AF136)-AA123-AA125</f>
        <v>0</v>
      </c>
      <c r="AB137" s="530"/>
      <c r="AC137" s="530"/>
      <c r="AD137" s="530"/>
      <c r="AE137" s="530"/>
      <c r="AF137" s="530"/>
      <c r="AG137" s="530">
        <f>SUM(AG121,AG127:AL136)-AG123-AG125</f>
        <v>0</v>
      </c>
      <c r="AH137" s="530"/>
      <c r="AI137" s="530"/>
      <c r="AJ137" s="530"/>
      <c r="AK137" s="530"/>
      <c r="AL137" s="530"/>
      <c r="AM137" s="74"/>
    </row>
    <row r="138" spans="2:39" ht="10.5" customHeight="1">
      <c r="B138" s="73"/>
      <c r="C138" s="527"/>
      <c r="D138" s="527"/>
      <c r="E138" s="527"/>
      <c r="F138" s="527"/>
      <c r="G138" s="527"/>
      <c r="H138" s="527"/>
      <c r="I138" s="527"/>
      <c r="J138" s="527"/>
      <c r="K138" s="527"/>
      <c r="L138" s="527"/>
      <c r="M138" s="527"/>
      <c r="N138" s="527"/>
      <c r="O138" s="527"/>
      <c r="P138" s="527"/>
      <c r="Q138" s="527"/>
      <c r="R138" s="527"/>
      <c r="S138" s="527"/>
      <c r="T138" s="527"/>
      <c r="U138" s="527"/>
      <c r="V138" s="527"/>
      <c r="W138" s="527"/>
      <c r="X138" s="527"/>
      <c r="Y138" s="528"/>
      <c r="Z138" s="528"/>
      <c r="AA138" s="530"/>
      <c r="AB138" s="530"/>
      <c r="AC138" s="530"/>
      <c r="AD138" s="530"/>
      <c r="AE138" s="530"/>
      <c r="AF138" s="530"/>
      <c r="AG138" s="530"/>
      <c r="AH138" s="530"/>
      <c r="AI138" s="530"/>
      <c r="AJ138" s="530"/>
      <c r="AK138" s="530"/>
      <c r="AL138" s="530"/>
      <c r="AM138" s="74"/>
    </row>
    <row r="139" spans="2:39" ht="12" customHeight="1">
      <c r="B139" s="73"/>
      <c r="C139" s="510" t="s">
        <v>621</v>
      </c>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497"/>
      <c r="Z139" s="497"/>
      <c r="AA139" s="533"/>
      <c r="AB139" s="533"/>
      <c r="AC139" s="533"/>
      <c r="AD139" s="533"/>
      <c r="AE139" s="533"/>
      <c r="AF139" s="533"/>
      <c r="AG139" s="533"/>
      <c r="AH139" s="533"/>
      <c r="AI139" s="533"/>
      <c r="AJ139" s="533"/>
      <c r="AK139" s="533"/>
      <c r="AL139" s="533"/>
      <c r="AM139" s="74"/>
    </row>
    <row r="140" spans="2:41" ht="9" customHeight="1">
      <c r="B140" s="73"/>
      <c r="C140" s="494" t="s">
        <v>439</v>
      </c>
      <c r="D140" s="494"/>
      <c r="E140" s="494"/>
      <c r="F140" s="494"/>
      <c r="G140" s="494"/>
      <c r="H140" s="494"/>
      <c r="I140" s="494"/>
      <c r="J140" s="494"/>
      <c r="K140" s="494"/>
      <c r="L140" s="494"/>
      <c r="M140" s="494"/>
      <c r="N140" s="494"/>
      <c r="O140" s="494"/>
      <c r="P140" s="494"/>
      <c r="Q140" s="494"/>
      <c r="R140" s="494"/>
      <c r="S140" s="494"/>
      <c r="T140" s="494"/>
      <c r="U140" s="494"/>
      <c r="V140" s="494"/>
      <c r="W140" s="494"/>
      <c r="X140" s="494"/>
      <c r="Y140" s="495">
        <v>510</v>
      </c>
      <c r="Z140" s="495"/>
      <c r="AA140" s="490"/>
      <c r="AB140" s="490"/>
      <c r="AC140" s="490"/>
      <c r="AD140" s="490"/>
      <c r="AE140" s="490"/>
      <c r="AF140" s="490"/>
      <c r="AG140" s="490"/>
      <c r="AH140" s="490"/>
      <c r="AI140" s="490"/>
      <c r="AJ140" s="490"/>
      <c r="AK140" s="490"/>
      <c r="AL140" s="490"/>
      <c r="AM140" s="74"/>
      <c r="AO140" s="238" t="s">
        <v>843</v>
      </c>
    </row>
    <row r="141" spans="2:41" ht="9" customHeight="1">
      <c r="B141" s="73"/>
      <c r="C141" s="494"/>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495"/>
      <c r="Z141" s="495"/>
      <c r="AA141" s="490"/>
      <c r="AB141" s="490"/>
      <c r="AC141" s="490"/>
      <c r="AD141" s="490"/>
      <c r="AE141" s="490"/>
      <c r="AF141" s="490"/>
      <c r="AG141" s="490"/>
      <c r="AH141" s="490"/>
      <c r="AI141" s="490"/>
      <c r="AJ141" s="490"/>
      <c r="AK141" s="490"/>
      <c r="AL141" s="490"/>
      <c r="AM141" s="74"/>
      <c r="AO141" s="238"/>
    </row>
    <row r="142" spans="2:41" ht="9" customHeight="1">
      <c r="B142" s="73"/>
      <c r="C142" s="494" t="s">
        <v>508</v>
      </c>
      <c r="D142" s="494"/>
      <c r="E142" s="494"/>
      <c r="F142" s="494"/>
      <c r="G142" s="494"/>
      <c r="H142" s="494"/>
      <c r="I142" s="494"/>
      <c r="J142" s="494"/>
      <c r="K142" s="494"/>
      <c r="L142" s="494"/>
      <c r="M142" s="494"/>
      <c r="N142" s="494"/>
      <c r="O142" s="494"/>
      <c r="P142" s="494"/>
      <c r="Q142" s="494"/>
      <c r="R142" s="494"/>
      <c r="S142" s="494"/>
      <c r="T142" s="494"/>
      <c r="U142" s="494"/>
      <c r="V142" s="494"/>
      <c r="W142" s="494"/>
      <c r="X142" s="494"/>
      <c r="Y142" s="495">
        <v>520</v>
      </c>
      <c r="Z142" s="495"/>
      <c r="AA142" s="490"/>
      <c r="AB142" s="490"/>
      <c r="AC142" s="490"/>
      <c r="AD142" s="490"/>
      <c r="AE142" s="490"/>
      <c r="AF142" s="490"/>
      <c r="AG142" s="490"/>
      <c r="AH142" s="490"/>
      <c r="AI142" s="490"/>
      <c r="AJ142" s="490"/>
      <c r="AK142" s="490"/>
      <c r="AL142" s="490"/>
      <c r="AM142" s="74"/>
      <c r="AO142" s="238" t="s">
        <v>844</v>
      </c>
    </row>
    <row r="143" spans="2:41" ht="9" customHeight="1">
      <c r="B143" s="73"/>
      <c r="C143" s="494"/>
      <c r="D143" s="494"/>
      <c r="E143" s="494"/>
      <c r="F143" s="494"/>
      <c r="G143" s="494"/>
      <c r="H143" s="494"/>
      <c r="I143" s="494"/>
      <c r="J143" s="494"/>
      <c r="K143" s="494"/>
      <c r="L143" s="494"/>
      <c r="M143" s="494"/>
      <c r="N143" s="494"/>
      <c r="O143" s="494"/>
      <c r="P143" s="494"/>
      <c r="Q143" s="494"/>
      <c r="R143" s="494"/>
      <c r="S143" s="494"/>
      <c r="T143" s="494"/>
      <c r="U143" s="494"/>
      <c r="V143" s="494"/>
      <c r="W143" s="494"/>
      <c r="X143" s="494"/>
      <c r="Y143" s="495"/>
      <c r="Z143" s="495"/>
      <c r="AA143" s="490"/>
      <c r="AB143" s="490"/>
      <c r="AC143" s="490"/>
      <c r="AD143" s="490"/>
      <c r="AE143" s="490"/>
      <c r="AF143" s="490"/>
      <c r="AG143" s="490"/>
      <c r="AH143" s="490"/>
      <c r="AI143" s="490"/>
      <c r="AJ143" s="490"/>
      <c r="AK143" s="490"/>
      <c r="AL143" s="490"/>
      <c r="AM143" s="74"/>
      <c r="AO143" s="238"/>
    </row>
    <row r="144" spans="2:41" ht="9" customHeight="1">
      <c r="B144" s="73"/>
      <c r="C144" s="494" t="s">
        <v>509</v>
      </c>
      <c r="D144" s="494"/>
      <c r="E144" s="494"/>
      <c r="F144" s="494"/>
      <c r="G144" s="494"/>
      <c r="H144" s="494"/>
      <c r="I144" s="494"/>
      <c r="J144" s="494"/>
      <c r="K144" s="494"/>
      <c r="L144" s="494"/>
      <c r="M144" s="494"/>
      <c r="N144" s="494"/>
      <c r="O144" s="494"/>
      <c r="P144" s="494"/>
      <c r="Q144" s="494"/>
      <c r="R144" s="494"/>
      <c r="S144" s="494"/>
      <c r="T144" s="494"/>
      <c r="U144" s="494"/>
      <c r="V144" s="494"/>
      <c r="W144" s="494"/>
      <c r="X144" s="494"/>
      <c r="Y144" s="495">
        <v>530</v>
      </c>
      <c r="Z144" s="495"/>
      <c r="AA144" s="490"/>
      <c r="AB144" s="490"/>
      <c r="AC144" s="490"/>
      <c r="AD144" s="490"/>
      <c r="AE144" s="490"/>
      <c r="AF144" s="490"/>
      <c r="AG144" s="490"/>
      <c r="AH144" s="490"/>
      <c r="AI144" s="490"/>
      <c r="AJ144" s="490"/>
      <c r="AK144" s="490"/>
      <c r="AL144" s="490"/>
      <c r="AM144" s="74"/>
      <c r="AO144" s="238" t="s">
        <v>845</v>
      </c>
    </row>
    <row r="145" spans="2:41" ht="9" customHeight="1">
      <c r="B145" s="73"/>
      <c r="C145" s="494"/>
      <c r="D145" s="494"/>
      <c r="E145" s="494"/>
      <c r="F145" s="494"/>
      <c r="G145" s="494"/>
      <c r="H145" s="494"/>
      <c r="I145" s="494"/>
      <c r="J145" s="494"/>
      <c r="K145" s="494"/>
      <c r="L145" s="494"/>
      <c r="M145" s="494"/>
      <c r="N145" s="494"/>
      <c r="O145" s="494"/>
      <c r="P145" s="494"/>
      <c r="Q145" s="494"/>
      <c r="R145" s="494"/>
      <c r="S145" s="494"/>
      <c r="T145" s="494"/>
      <c r="U145" s="494"/>
      <c r="V145" s="494"/>
      <c r="W145" s="494"/>
      <c r="X145" s="494"/>
      <c r="Y145" s="495"/>
      <c r="Z145" s="495"/>
      <c r="AA145" s="490"/>
      <c r="AB145" s="490"/>
      <c r="AC145" s="490"/>
      <c r="AD145" s="490"/>
      <c r="AE145" s="490"/>
      <c r="AF145" s="490"/>
      <c r="AG145" s="490"/>
      <c r="AH145" s="490"/>
      <c r="AI145" s="490"/>
      <c r="AJ145" s="490"/>
      <c r="AK145" s="490"/>
      <c r="AL145" s="490"/>
      <c r="AM145" s="74"/>
      <c r="AO145" s="238"/>
    </row>
    <row r="146" spans="2:41" ht="9" customHeight="1">
      <c r="B146" s="73"/>
      <c r="C146" s="494" t="s">
        <v>410</v>
      </c>
      <c r="D146" s="494"/>
      <c r="E146" s="494"/>
      <c r="F146" s="494"/>
      <c r="G146" s="494"/>
      <c r="H146" s="494"/>
      <c r="I146" s="494"/>
      <c r="J146" s="494"/>
      <c r="K146" s="494"/>
      <c r="L146" s="494"/>
      <c r="M146" s="494"/>
      <c r="N146" s="494"/>
      <c r="O146" s="494"/>
      <c r="P146" s="494"/>
      <c r="Q146" s="494"/>
      <c r="R146" s="494"/>
      <c r="S146" s="494"/>
      <c r="T146" s="494"/>
      <c r="U146" s="494"/>
      <c r="V146" s="494"/>
      <c r="W146" s="494"/>
      <c r="X146" s="494"/>
      <c r="Y146" s="495">
        <v>540</v>
      </c>
      <c r="Z146" s="495"/>
      <c r="AA146" s="490"/>
      <c r="AB146" s="490"/>
      <c r="AC146" s="490"/>
      <c r="AD146" s="490"/>
      <c r="AE146" s="490"/>
      <c r="AF146" s="490"/>
      <c r="AG146" s="490"/>
      <c r="AH146" s="490"/>
      <c r="AI146" s="490"/>
      <c r="AJ146" s="490"/>
      <c r="AK146" s="490"/>
      <c r="AL146" s="490"/>
      <c r="AM146" s="74"/>
      <c r="AO146" s="238" t="s">
        <v>846</v>
      </c>
    </row>
    <row r="147" spans="2:41" ht="9" customHeight="1">
      <c r="B147" s="73"/>
      <c r="C147" s="494"/>
      <c r="D147" s="494"/>
      <c r="E147" s="494"/>
      <c r="F147" s="494"/>
      <c r="G147" s="494"/>
      <c r="H147" s="494"/>
      <c r="I147" s="494"/>
      <c r="J147" s="494"/>
      <c r="K147" s="494"/>
      <c r="L147" s="494"/>
      <c r="M147" s="494"/>
      <c r="N147" s="494"/>
      <c r="O147" s="494"/>
      <c r="P147" s="494"/>
      <c r="Q147" s="494"/>
      <c r="R147" s="494"/>
      <c r="S147" s="494"/>
      <c r="T147" s="494"/>
      <c r="U147" s="494"/>
      <c r="V147" s="494"/>
      <c r="W147" s="494"/>
      <c r="X147" s="494"/>
      <c r="Y147" s="495"/>
      <c r="Z147" s="495"/>
      <c r="AA147" s="490"/>
      <c r="AB147" s="490"/>
      <c r="AC147" s="490"/>
      <c r="AD147" s="490"/>
      <c r="AE147" s="490"/>
      <c r="AF147" s="490"/>
      <c r="AG147" s="490"/>
      <c r="AH147" s="490"/>
      <c r="AI147" s="490"/>
      <c r="AJ147" s="490"/>
      <c r="AK147" s="490"/>
      <c r="AL147" s="490"/>
      <c r="AM147" s="74"/>
      <c r="AO147" s="238"/>
    </row>
    <row r="148" spans="2:41" ht="9" customHeight="1">
      <c r="B148" s="73"/>
      <c r="C148" s="494" t="s">
        <v>510</v>
      </c>
      <c r="D148" s="494"/>
      <c r="E148" s="494"/>
      <c r="F148" s="494"/>
      <c r="G148" s="494"/>
      <c r="H148" s="494"/>
      <c r="I148" s="494"/>
      <c r="J148" s="494"/>
      <c r="K148" s="494"/>
      <c r="L148" s="494"/>
      <c r="M148" s="494"/>
      <c r="N148" s="494"/>
      <c r="O148" s="494"/>
      <c r="P148" s="494"/>
      <c r="Q148" s="494"/>
      <c r="R148" s="494"/>
      <c r="S148" s="494"/>
      <c r="T148" s="494"/>
      <c r="U148" s="494"/>
      <c r="V148" s="494"/>
      <c r="W148" s="494"/>
      <c r="X148" s="494"/>
      <c r="Y148" s="495">
        <v>550</v>
      </c>
      <c r="Z148" s="495"/>
      <c r="AA148" s="490"/>
      <c r="AB148" s="490"/>
      <c r="AC148" s="490"/>
      <c r="AD148" s="490"/>
      <c r="AE148" s="490"/>
      <c r="AF148" s="490"/>
      <c r="AG148" s="490"/>
      <c r="AH148" s="490"/>
      <c r="AI148" s="490"/>
      <c r="AJ148" s="490"/>
      <c r="AK148" s="490"/>
      <c r="AL148" s="490"/>
      <c r="AM148" s="74"/>
      <c r="AO148" s="238" t="s">
        <v>847</v>
      </c>
    </row>
    <row r="149" spans="2:39" ht="9" customHeight="1">
      <c r="B149" s="73"/>
      <c r="C149" s="494"/>
      <c r="D149" s="494"/>
      <c r="E149" s="494"/>
      <c r="F149" s="494"/>
      <c r="G149" s="494"/>
      <c r="H149" s="494"/>
      <c r="I149" s="494"/>
      <c r="J149" s="494"/>
      <c r="K149" s="494"/>
      <c r="L149" s="494"/>
      <c r="M149" s="494"/>
      <c r="N149" s="494"/>
      <c r="O149" s="494"/>
      <c r="P149" s="494"/>
      <c r="Q149" s="494"/>
      <c r="R149" s="494"/>
      <c r="S149" s="494"/>
      <c r="T149" s="494"/>
      <c r="U149" s="494"/>
      <c r="V149" s="494"/>
      <c r="W149" s="494"/>
      <c r="X149" s="494"/>
      <c r="Y149" s="495"/>
      <c r="Z149" s="495"/>
      <c r="AA149" s="490"/>
      <c r="AB149" s="490"/>
      <c r="AC149" s="490"/>
      <c r="AD149" s="490"/>
      <c r="AE149" s="490"/>
      <c r="AF149" s="490"/>
      <c r="AG149" s="490"/>
      <c r="AH149" s="490"/>
      <c r="AI149" s="490"/>
      <c r="AJ149" s="490"/>
      <c r="AK149" s="490"/>
      <c r="AL149" s="490"/>
      <c r="AM149" s="74"/>
    </row>
    <row r="150" spans="2:39" ht="9" customHeight="1">
      <c r="B150" s="73"/>
      <c r="C150" s="494" t="s">
        <v>622</v>
      </c>
      <c r="D150" s="494"/>
      <c r="E150" s="494"/>
      <c r="F150" s="494"/>
      <c r="G150" s="494"/>
      <c r="H150" s="494"/>
      <c r="I150" s="494"/>
      <c r="J150" s="494"/>
      <c r="K150" s="494"/>
      <c r="L150" s="494"/>
      <c r="M150" s="494"/>
      <c r="N150" s="494"/>
      <c r="O150" s="494"/>
      <c r="P150" s="494"/>
      <c r="Q150" s="494"/>
      <c r="R150" s="494"/>
      <c r="S150" s="494"/>
      <c r="T150" s="494"/>
      <c r="U150" s="494"/>
      <c r="V150" s="494"/>
      <c r="W150" s="494"/>
      <c r="X150" s="494"/>
      <c r="Y150" s="495">
        <v>560</v>
      </c>
      <c r="Z150" s="495"/>
      <c r="AA150" s="490"/>
      <c r="AB150" s="490"/>
      <c r="AC150" s="490"/>
      <c r="AD150" s="490"/>
      <c r="AE150" s="490"/>
      <c r="AF150" s="490"/>
      <c r="AG150" s="490"/>
      <c r="AH150" s="490"/>
      <c r="AI150" s="490"/>
      <c r="AJ150" s="490"/>
      <c r="AK150" s="490"/>
      <c r="AL150" s="490"/>
      <c r="AM150" s="74"/>
    </row>
    <row r="151" spans="2:39" ht="9" customHeight="1">
      <c r="B151" s="73"/>
      <c r="C151" s="494"/>
      <c r="D151" s="494"/>
      <c r="E151" s="494"/>
      <c r="F151" s="494"/>
      <c r="G151" s="494"/>
      <c r="H151" s="494"/>
      <c r="I151" s="494"/>
      <c r="J151" s="494"/>
      <c r="K151" s="494"/>
      <c r="L151" s="494"/>
      <c r="M151" s="494"/>
      <c r="N151" s="494"/>
      <c r="O151" s="494"/>
      <c r="P151" s="494"/>
      <c r="Q151" s="494"/>
      <c r="R151" s="494"/>
      <c r="S151" s="494"/>
      <c r="T151" s="494"/>
      <c r="U151" s="494"/>
      <c r="V151" s="494"/>
      <c r="W151" s="494"/>
      <c r="X151" s="494"/>
      <c r="Y151" s="495"/>
      <c r="Z151" s="495"/>
      <c r="AA151" s="490"/>
      <c r="AB151" s="490"/>
      <c r="AC151" s="490"/>
      <c r="AD151" s="490"/>
      <c r="AE151" s="490"/>
      <c r="AF151" s="490"/>
      <c r="AG151" s="490"/>
      <c r="AH151" s="490"/>
      <c r="AI151" s="490"/>
      <c r="AJ151" s="490"/>
      <c r="AK151" s="490"/>
      <c r="AL151" s="490"/>
      <c r="AM151" s="74"/>
    </row>
    <row r="152" spans="2:39" ht="10.5" customHeight="1">
      <c r="B152" s="73"/>
      <c r="C152" s="527" t="s">
        <v>483</v>
      </c>
      <c r="D152" s="527"/>
      <c r="E152" s="527"/>
      <c r="F152" s="527"/>
      <c r="G152" s="527"/>
      <c r="H152" s="527"/>
      <c r="I152" s="527"/>
      <c r="J152" s="527"/>
      <c r="K152" s="527"/>
      <c r="L152" s="527"/>
      <c r="M152" s="527"/>
      <c r="N152" s="527"/>
      <c r="O152" s="527"/>
      <c r="P152" s="527"/>
      <c r="Q152" s="527"/>
      <c r="R152" s="527"/>
      <c r="S152" s="527"/>
      <c r="T152" s="527"/>
      <c r="U152" s="527"/>
      <c r="V152" s="527"/>
      <c r="W152" s="527"/>
      <c r="X152" s="527"/>
      <c r="Y152" s="528">
        <v>590</v>
      </c>
      <c r="Z152" s="528"/>
      <c r="AA152" s="530">
        <f>SUM(AA140:AF151)</f>
        <v>0</v>
      </c>
      <c r="AB152" s="530"/>
      <c r="AC152" s="530"/>
      <c r="AD152" s="530"/>
      <c r="AE152" s="530"/>
      <c r="AF152" s="530"/>
      <c r="AG152" s="530">
        <f>SUM(AG140:AL151)</f>
        <v>0</v>
      </c>
      <c r="AH152" s="530"/>
      <c r="AI152" s="530"/>
      <c r="AJ152" s="530"/>
      <c r="AK152" s="530"/>
      <c r="AL152" s="530"/>
      <c r="AM152" s="74"/>
    </row>
    <row r="153" spans="2:39" ht="10.5" customHeight="1">
      <c r="B153" s="73"/>
      <c r="C153" s="527"/>
      <c r="D153" s="527"/>
      <c r="E153" s="527"/>
      <c r="F153" s="527"/>
      <c r="G153" s="527"/>
      <c r="H153" s="527"/>
      <c r="I153" s="527"/>
      <c r="J153" s="527"/>
      <c r="K153" s="527"/>
      <c r="L153" s="527"/>
      <c r="M153" s="527"/>
      <c r="N153" s="527"/>
      <c r="O153" s="527"/>
      <c r="P153" s="527"/>
      <c r="Q153" s="527"/>
      <c r="R153" s="527"/>
      <c r="S153" s="527"/>
      <c r="T153" s="527"/>
      <c r="U153" s="527"/>
      <c r="V153" s="527"/>
      <c r="W153" s="527"/>
      <c r="X153" s="527"/>
      <c r="Y153" s="528"/>
      <c r="Z153" s="528"/>
      <c r="AA153" s="530"/>
      <c r="AB153" s="530"/>
      <c r="AC153" s="530"/>
      <c r="AD153" s="530"/>
      <c r="AE153" s="530"/>
      <c r="AF153" s="530"/>
      <c r="AG153" s="530"/>
      <c r="AH153" s="530"/>
      <c r="AI153" s="530"/>
      <c r="AJ153" s="530"/>
      <c r="AK153" s="530"/>
      <c r="AL153" s="530"/>
      <c r="AM153" s="74"/>
    </row>
    <row r="154" spans="2:39" ht="12" customHeight="1">
      <c r="B154" s="73"/>
      <c r="C154" s="510" t="s">
        <v>623</v>
      </c>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497"/>
      <c r="Z154" s="497"/>
      <c r="AA154" s="533"/>
      <c r="AB154" s="533"/>
      <c r="AC154" s="533"/>
      <c r="AD154" s="533"/>
      <c r="AE154" s="533"/>
      <c r="AF154" s="533"/>
      <c r="AG154" s="533"/>
      <c r="AH154" s="533"/>
      <c r="AI154" s="533"/>
      <c r="AJ154" s="533"/>
      <c r="AK154" s="533"/>
      <c r="AL154" s="533"/>
      <c r="AM154" s="74"/>
    </row>
    <row r="155" spans="2:41" ht="9" customHeight="1">
      <c r="B155" s="73"/>
      <c r="C155" s="494" t="s">
        <v>440</v>
      </c>
      <c r="D155" s="494"/>
      <c r="E155" s="494"/>
      <c r="F155" s="494"/>
      <c r="G155" s="494"/>
      <c r="H155" s="494"/>
      <c r="I155" s="494"/>
      <c r="J155" s="494"/>
      <c r="K155" s="494"/>
      <c r="L155" s="494"/>
      <c r="M155" s="494"/>
      <c r="N155" s="494"/>
      <c r="O155" s="494"/>
      <c r="P155" s="494"/>
      <c r="Q155" s="494"/>
      <c r="R155" s="494"/>
      <c r="S155" s="494"/>
      <c r="T155" s="494"/>
      <c r="U155" s="494"/>
      <c r="V155" s="494"/>
      <c r="W155" s="494"/>
      <c r="X155" s="494"/>
      <c r="Y155" s="495">
        <v>610</v>
      </c>
      <c r="Z155" s="495"/>
      <c r="AA155" s="493"/>
      <c r="AB155" s="493"/>
      <c r="AC155" s="493"/>
      <c r="AD155" s="493"/>
      <c r="AE155" s="493"/>
      <c r="AF155" s="493"/>
      <c r="AG155" s="493"/>
      <c r="AH155" s="493"/>
      <c r="AI155" s="493"/>
      <c r="AJ155" s="493"/>
      <c r="AK155" s="493"/>
      <c r="AL155" s="493"/>
      <c r="AM155" s="74"/>
      <c r="AO155" s="238" t="s">
        <v>848</v>
      </c>
    </row>
    <row r="156" spans="2:41" ht="9" customHeight="1">
      <c r="B156" s="73"/>
      <c r="C156" s="494"/>
      <c r="D156" s="494"/>
      <c r="E156" s="494"/>
      <c r="F156" s="494"/>
      <c r="G156" s="494"/>
      <c r="H156" s="494"/>
      <c r="I156" s="494"/>
      <c r="J156" s="494"/>
      <c r="K156" s="494"/>
      <c r="L156" s="494"/>
      <c r="M156" s="494"/>
      <c r="N156" s="494"/>
      <c r="O156" s="494"/>
      <c r="P156" s="494"/>
      <c r="Q156" s="494"/>
      <c r="R156" s="494"/>
      <c r="S156" s="494"/>
      <c r="T156" s="494"/>
      <c r="U156" s="494"/>
      <c r="V156" s="494"/>
      <c r="W156" s="494"/>
      <c r="X156" s="494"/>
      <c r="Y156" s="495"/>
      <c r="Z156" s="495"/>
      <c r="AA156" s="493"/>
      <c r="AB156" s="493"/>
      <c r="AC156" s="493"/>
      <c r="AD156" s="493"/>
      <c r="AE156" s="493"/>
      <c r="AF156" s="493"/>
      <c r="AG156" s="493"/>
      <c r="AH156" s="493"/>
      <c r="AI156" s="493"/>
      <c r="AJ156" s="493"/>
      <c r="AK156" s="493"/>
      <c r="AL156" s="493"/>
      <c r="AM156" s="74"/>
      <c r="AO156" s="347"/>
    </row>
    <row r="157" spans="2:41" ht="9" customHeight="1">
      <c r="B157" s="73"/>
      <c r="C157" s="494" t="s">
        <v>511</v>
      </c>
      <c r="D157" s="494"/>
      <c r="E157" s="494"/>
      <c r="F157" s="494"/>
      <c r="G157" s="494"/>
      <c r="H157" s="494"/>
      <c r="I157" s="494"/>
      <c r="J157" s="494"/>
      <c r="K157" s="494"/>
      <c r="L157" s="494"/>
      <c r="M157" s="494"/>
      <c r="N157" s="494"/>
      <c r="O157" s="494"/>
      <c r="P157" s="494"/>
      <c r="Q157" s="494"/>
      <c r="R157" s="494"/>
      <c r="S157" s="494"/>
      <c r="T157" s="494"/>
      <c r="U157" s="494"/>
      <c r="V157" s="494"/>
      <c r="W157" s="494"/>
      <c r="X157" s="494"/>
      <c r="Y157" s="495">
        <v>620</v>
      </c>
      <c r="Z157" s="495"/>
      <c r="AA157" s="493"/>
      <c r="AB157" s="493"/>
      <c r="AC157" s="493"/>
      <c r="AD157" s="493"/>
      <c r="AE157" s="493"/>
      <c r="AF157" s="493"/>
      <c r="AG157" s="493"/>
      <c r="AH157" s="493"/>
      <c r="AI157" s="493"/>
      <c r="AJ157" s="493"/>
      <c r="AK157" s="493"/>
      <c r="AL157" s="493"/>
      <c r="AM157" s="74"/>
      <c r="AO157" s="347"/>
    </row>
    <row r="158" spans="2:41" ht="9" customHeight="1">
      <c r="B158" s="73"/>
      <c r="C158" s="494"/>
      <c r="D158" s="494"/>
      <c r="E158" s="494"/>
      <c r="F158" s="494"/>
      <c r="G158" s="494"/>
      <c r="H158" s="494"/>
      <c r="I158" s="494"/>
      <c r="J158" s="494"/>
      <c r="K158" s="494"/>
      <c r="L158" s="494"/>
      <c r="M158" s="494"/>
      <c r="N158" s="494"/>
      <c r="O158" s="494"/>
      <c r="P158" s="494"/>
      <c r="Q158" s="494"/>
      <c r="R158" s="494"/>
      <c r="S158" s="494"/>
      <c r="T158" s="494"/>
      <c r="U158" s="494"/>
      <c r="V158" s="494"/>
      <c r="W158" s="494"/>
      <c r="X158" s="494"/>
      <c r="Y158" s="495"/>
      <c r="Z158" s="495"/>
      <c r="AA158" s="493"/>
      <c r="AB158" s="493"/>
      <c r="AC158" s="493"/>
      <c r="AD158" s="493"/>
      <c r="AE158" s="493"/>
      <c r="AF158" s="493"/>
      <c r="AG158" s="493"/>
      <c r="AH158" s="493"/>
      <c r="AI158" s="493"/>
      <c r="AJ158" s="493"/>
      <c r="AK158" s="493"/>
      <c r="AL158" s="493"/>
      <c r="AM158" s="74"/>
      <c r="AO158" s="347"/>
    </row>
    <row r="159" spans="2:41" ht="9" customHeight="1">
      <c r="B159" s="73"/>
      <c r="C159" s="494" t="s">
        <v>468</v>
      </c>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5">
        <v>630</v>
      </c>
      <c r="Z159" s="495"/>
      <c r="AA159" s="550">
        <f>SUM(AA162:AF176)</f>
        <v>0</v>
      </c>
      <c r="AB159" s="550"/>
      <c r="AC159" s="550"/>
      <c r="AD159" s="550"/>
      <c r="AE159" s="550"/>
      <c r="AF159" s="550"/>
      <c r="AG159" s="550">
        <f>SUM(AG162:AL176)</f>
        <v>0</v>
      </c>
      <c r="AH159" s="550"/>
      <c r="AI159" s="550"/>
      <c r="AJ159" s="550"/>
      <c r="AK159" s="550"/>
      <c r="AL159" s="550"/>
      <c r="AM159" s="74"/>
      <c r="AO159" s="347"/>
    </row>
    <row r="160" spans="2:41" ht="9" customHeight="1">
      <c r="B160" s="73"/>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5"/>
      <c r="Z160" s="495"/>
      <c r="AA160" s="550"/>
      <c r="AB160" s="550"/>
      <c r="AC160" s="550"/>
      <c r="AD160" s="550"/>
      <c r="AE160" s="550"/>
      <c r="AF160" s="550"/>
      <c r="AG160" s="550"/>
      <c r="AH160" s="550"/>
      <c r="AI160" s="550"/>
      <c r="AJ160" s="550"/>
      <c r="AK160" s="550"/>
      <c r="AL160" s="550"/>
      <c r="AM160" s="74"/>
      <c r="AO160" s="347"/>
    </row>
    <row r="161" spans="2:41" ht="11.25" customHeight="1">
      <c r="B161" s="73"/>
      <c r="C161" s="511" t="s">
        <v>624</v>
      </c>
      <c r="D161" s="511"/>
      <c r="E161" s="511"/>
      <c r="F161" s="511"/>
      <c r="G161" s="511"/>
      <c r="H161" s="511"/>
      <c r="I161" s="511"/>
      <c r="J161" s="511"/>
      <c r="K161" s="511"/>
      <c r="L161" s="511"/>
      <c r="M161" s="511"/>
      <c r="N161" s="511"/>
      <c r="O161" s="511"/>
      <c r="P161" s="511"/>
      <c r="Q161" s="511"/>
      <c r="R161" s="511"/>
      <c r="S161" s="511"/>
      <c r="T161" s="511"/>
      <c r="U161" s="511"/>
      <c r="V161" s="511"/>
      <c r="W161" s="511"/>
      <c r="X161" s="511"/>
      <c r="Y161" s="520">
        <v>631</v>
      </c>
      <c r="Z161" s="521"/>
      <c r="AA161" s="531"/>
      <c r="AB161" s="531"/>
      <c r="AC161" s="531"/>
      <c r="AD161" s="531"/>
      <c r="AE161" s="531"/>
      <c r="AF161" s="531"/>
      <c r="AG161" s="531"/>
      <c r="AH161" s="531"/>
      <c r="AI161" s="531"/>
      <c r="AJ161" s="531"/>
      <c r="AK161" s="531"/>
      <c r="AL161" s="531"/>
      <c r="AM161" s="74"/>
      <c r="AO161" s="238" t="s">
        <v>849</v>
      </c>
    </row>
    <row r="162" spans="2:41" ht="10.5" customHeight="1">
      <c r="B162" s="73"/>
      <c r="C162" s="511"/>
      <c r="D162" s="511"/>
      <c r="E162" s="511"/>
      <c r="F162" s="511"/>
      <c r="G162" s="511"/>
      <c r="H162" s="511"/>
      <c r="I162" s="511"/>
      <c r="J162" s="511"/>
      <c r="K162" s="511"/>
      <c r="L162" s="511"/>
      <c r="M162" s="511"/>
      <c r="N162" s="511"/>
      <c r="O162" s="511"/>
      <c r="P162" s="511"/>
      <c r="Q162" s="511"/>
      <c r="R162" s="511"/>
      <c r="S162" s="511"/>
      <c r="T162" s="511"/>
      <c r="U162" s="511"/>
      <c r="V162" s="511"/>
      <c r="W162" s="511"/>
      <c r="X162" s="511"/>
      <c r="Y162" s="522"/>
      <c r="Z162" s="523"/>
      <c r="AA162" s="529"/>
      <c r="AB162" s="529"/>
      <c r="AC162" s="529"/>
      <c r="AD162" s="529"/>
      <c r="AE162" s="529"/>
      <c r="AF162" s="529"/>
      <c r="AG162" s="529"/>
      <c r="AH162" s="529"/>
      <c r="AI162" s="529"/>
      <c r="AJ162" s="529"/>
      <c r="AK162" s="529"/>
      <c r="AL162" s="529"/>
      <c r="AM162" s="74"/>
      <c r="AO162" s="238"/>
    </row>
    <row r="163" spans="2:41" ht="9" customHeight="1">
      <c r="B163" s="73"/>
      <c r="C163" s="511" t="s">
        <v>625</v>
      </c>
      <c r="D163" s="511"/>
      <c r="E163" s="511"/>
      <c r="F163" s="511"/>
      <c r="G163" s="511"/>
      <c r="H163" s="511"/>
      <c r="I163" s="511"/>
      <c r="J163" s="511"/>
      <c r="K163" s="511"/>
      <c r="L163" s="511"/>
      <c r="M163" s="511"/>
      <c r="N163" s="511"/>
      <c r="O163" s="511"/>
      <c r="P163" s="511"/>
      <c r="Q163" s="511"/>
      <c r="R163" s="511"/>
      <c r="S163" s="511"/>
      <c r="T163" s="511"/>
      <c r="U163" s="511"/>
      <c r="V163" s="511"/>
      <c r="W163" s="511"/>
      <c r="X163" s="511"/>
      <c r="Y163" s="495">
        <v>632</v>
      </c>
      <c r="Z163" s="495"/>
      <c r="AA163" s="493"/>
      <c r="AB163" s="493"/>
      <c r="AC163" s="493"/>
      <c r="AD163" s="493"/>
      <c r="AE163" s="493"/>
      <c r="AF163" s="493"/>
      <c r="AG163" s="493"/>
      <c r="AH163" s="493"/>
      <c r="AI163" s="493"/>
      <c r="AJ163" s="493"/>
      <c r="AK163" s="493"/>
      <c r="AL163" s="493"/>
      <c r="AM163" s="74"/>
      <c r="AO163" s="238" t="s">
        <v>850</v>
      </c>
    </row>
    <row r="164" spans="2:41" ht="9" customHeight="1">
      <c r="B164" s="73"/>
      <c r="C164" s="511"/>
      <c r="D164" s="511"/>
      <c r="E164" s="511"/>
      <c r="F164" s="511"/>
      <c r="G164" s="511"/>
      <c r="H164" s="511"/>
      <c r="I164" s="511"/>
      <c r="J164" s="511"/>
      <c r="K164" s="511"/>
      <c r="L164" s="511"/>
      <c r="M164" s="511"/>
      <c r="N164" s="511"/>
      <c r="O164" s="511"/>
      <c r="P164" s="511"/>
      <c r="Q164" s="511"/>
      <c r="R164" s="511"/>
      <c r="S164" s="511"/>
      <c r="T164" s="511"/>
      <c r="U164" s="511"/>
      <c r="V164" s="511"/>
      <c r="W164" s="511"/>
      <c r="X164" s="511"/>
      <c r="Y164" s="495"/>
      <c r="Z164" s="495"/>
      <c r="AA164" s="493"/>
      <c r="AB164" s="493"/>
      <c r="AC164" s="493"/>
      <c r="AD164" s="493"/>
      <c r="AE164" s="493"/>
      <c r="AF164" s="493"/>
      <c r="AG164" s="493"/>
      <c r="AH164" s="493"/>
      <c r="AI164" s="493"/>
      <c r="AJ164" s="493"/>
      <c r="AK164" s="493"/>
      <c r="AL164" s="493"/>
      <c r="AM164" s="74"/>
      <c r="AO164" s="238"/>
    </row>
    <row r="165" spans="2:41" ht="9" customHeight="1">
      <c r="B165" s="73"/>
      <c r="C165" s="511" t="s">
        <v>441</v>
      </c>
      <c r="D165" s="511"/>
      <c r="E165" s="511"/>
      <c r="F165" s="511"/>
      <c r="G165" s="511"/>
      <c r="H165" s="511"/>
      <c r="I165" s="511"/>
      <c r="J165" s="511"/>
      <c r="K165" s="511"/>
      <c r="L165" s="511"/>
      <c r="M165" s="511"/>
      <c r="N165" s="511"/>
      <c r="O165" s="511"/>
      <c r="P165" s="511"/>
      <c r="Q165" s="511"/>
      <c r="R165" s="511"/>
      <c r="S165" s="511"/>
      <c r="T165" s="511"/>
      <c r="U165" s="511"/>
      <c r="V165" s="511"/>
      <c r="W165" s="511"/>
      <c r="X165" s="511"/>
      <c r="Y165" s="495">
        <v>633</v>
      </c>
      <c r="Z165" s="495"/>
      <c r="AA165" s="490"/>
      <c r="AB165" s="490"/>
      <c r="AC165" s="490"/>
      <c r="AD165" s="490"/>
      <c r="AE165" s="490"/>
      <c r="AF165" s="490"/>
      <c r="AG165" s="490"/>
      <c r="AH165" s="490"/>
      <c r="AI165" s="490"/>
      <c r="AJ165" s="490"/>
      <c r="AK165" s="490"/>
      <c r="AL165" s="490"/>
      <c r="AM165" s="74"/>
      <c r="AO165" s="238" t="s">
        <v>851</v>
      </c>
    </row>
    <row r="166" spans="2:41" ht="9" customHeight="1">
      <c r="B166" s="73"/>
      <c r="C166" s="511"/>
      <c r="D166" s="511"/>
      <c r="E166" s="511"/>
      <c r="F166" s="511"/>
      <c r="G166" s="511"/>
      <c r="H166" s="511"/>
      <c r="I166" s="511"/>
      <c r="J166" s="511"/>
      <c r="K166" s="511"/>
      <c r="L166" s="511"/>
      <c r="M166" s="511"/>
      <c r="N166" s="511"/>
      <c r="O166" s="511"/>
      <c r="P166" s="511"/>
      <c r="Q166" s="511"/>
      <c r="R166" s="511"/>
      <c r="S166" s="511"/>
      <c r="T166" s="511"/>
      <c r="U166" s="511"/>
      <c r="V166" s="511"/>
      <c r="W166" s="511"/>
      <c r="X166" s="511"/>
      <c r="Y166" s="495"/>
      <c r="Z166" s="495"/>
      <c r="AA166" s="490"/>
      <c r="AB166" s="490"/>
      <c r="AC166" s="490"/>
      <c r="AD166" s="490"/>
      <c r="AE166" s="490"/>
      <c r="AF166" s="490"/>
      <c r="AG166" s="490"/>
      <c r="AH166" s="490"/>
      <c r="AI166" s="490"/>
      <c r="AJ166" s="490"/>
      <c r="AK166" s="490"/>
      <c r="AL166" s="490"/>
      <c r="AM166" s="74"/>
      <c r="AO166" s="238"/>
    </row>
    <row r="167" spans="2:41" ht="9" customHeight="1">
      <c r="B167" s="73"/>
      <c r="C167" s="511" t="s">
        <v>626</v>
      </c>
      <c r="D167" s="511"/>
      <c r="E167" s="511"/>
      <c r="F167" s="511"/>
      <c r="G167" s="511"/>
      <c r="H167" s="511"/>
      <c r="I167" s="511"/>
      <c r="J167" s="511"/>
      <c r="K167" s="511"/>
      <c r="L167" s="511"/>
      <c r="M167" s="511"/>
      <c r="N167" s="511"/>
      <c r="O167" s="511"/>
      <c r="P167" s="511"/>
      <c r="Q167" s="511"/>
      <c r="R167" s="511"/>
      <c r="S167" s="511"/>
      <c r="T167" s="511"/>
      <c r="U167" s="511"/>
      <c r="V167" s="511"/>
      <c r="W167" s="511"/>
      <c r="X167" s="511"/>
      <c r="Y167" s="495">
        <v>634</v>
      </c>
      <c r="Z167" s="495"/>
      <c r="AA167" s="490"/>
      <c r="AB167" s="490"/>
      <c r="AC167" s="490"/>
      <c r="AD167" s="490"/>
      <c r="AE167" s="490"/>
      <c r="AF167" s="490"/>
      <c r="AG167" s="490"/>
      <c r="AH167" s="490"/>
      <c r="AI167" s="490"/>
      <c r="AJ167" s="490"/>
      <c r="AK167" s="490"/>
      <c r="AL167" s="490"/>
      <c r="AM167" s="74"/>
      <c r="AO167" s="238" t="s">
        <v>852</v>
      </c>
    </row>
    <row r="168" spans="2:41" ht="9" customHeight="1">
      <c r="B168" s="73"/>
      <c r="C168" s="511"/>
      <c r="D168" s="511"/>
      <c r="E168" s="511"/>
      <c r="F168" s="511"/>
      <c r="G168" s="511"/>
      <c r="H168" s="511"/>
      <c r="I168" s="511"/>
      <c r="J168" s="511"/>
      <c r="K168" s="511"/>
      <c r="L168" s="511"/>
      <c r="M168" s="511"/>
      <c r="N168" s="511"/>
      <c r="O168" s="511"/>
      <c r="P168" s="511"/>
      <c r="Q168" s="511"/>
      <c r="R168" s="511"/>
      <c r="S168" s="511"/>
      <c r="T168" s="511"/>
      <c r="U168" s="511"/>
      <c r="V168" s="511"/>
      <c r="W168" s="511"/>
      <c r="X168" s="511"/>
      <c r="Y168" s="495"/>
      <c r="Z168" s="495"/>
      <c r="AA168" s="490"/>
      <c r="AB168" s="490"/>
      <c r="AC168" s="490"/>
      <c r="AD168" s="490"/>
      <c r="AE168" s="490"/>
      <c r="AF168" s="490"/>
      <c r="AG168" s="490"/>
      <c r="AH168" s="490"/>
      <c r="AI168" s="490"/>
      <c r="AJ168" s="490"/>
      <c r="AK168" s="490"/>
      <c r="AL168" s="490"/>
      <c r="AM168" s="74"/>
      <c r="AO168" s="238"/>
    </row>
    <row r="169" spans="2:41" ht="9" customHeight="1">
      <c r="B169" s="73"/>
      <c r="C169" s="511" t="s">
        <v>512</v>
      </c>
      <c r="D169" s="511"/>
      <c r="E169" s="511"/>
      <c r="F169" s="511"/>
      <c r="G169" s="511"/>
      <c r="H169" s="511"/>
      <c r="I169" s="511"/>
      <c r="J169" s="511"/>
      <c r="K169" s="511"/>
      <c r="L169" s="511"/>
      <c r="M169" s="511"/>
      <c r="N169" s="511"/>
      <c r="O169" s="511"/>
      <c r="P169" s="511"/>
      <c r="Q169" s="511"/>
      <c r="R169" s="511"/>
      <c r="S169" s="511"/>
      <c r="T169" s="511"/>
      <c r="U169" s="511"/>
      <c r="V169" s="511"/>
      <c r="W169" s="511"/>
      <c r="X169" s="511"/>
      <c r="Y169" s="495">
        <v>635</v>
      </c>
      <c r="Z169" s="495"/>
      <c r="AA169" s="490"/>
      <c r="AB169" s="490"/>
      <c r="AC169" s="490"/>
      <c r="AD169" s="490"/>
      <c r="AE169" s="490"/>
      <c r="AF169" s="490"/>
      <c r="AG169" s="490"/>
      <c r="AH169" s="490"/>
      <c r="AI169" s="490"/>
      <c r="AJ169" s="490"/>
      <c r="AK169" s="490"/>
      <c r="AL169" s="490"/>
      <c r="AM169" s="74"/>
      <c r="AO169" s="238" t="s">
        <v>344</v>
      </c>
    </row>
    <row r="170" spans="2:41" ht="9" customHeight="1">
      <c r="B170" s="73"/>
      <c r="C170" s="511"/>
      <c r="D170" s="511"/>
      <c r="E170" s="511"/>
      <c r="F170" s="511"/>
      <c r="G170" s="511"/>
      <c r="H170" s="511"/>
      <c r="I170" s="511"/>
      <c r="J170" s="511"/>
      <c r="K170" s="511"/>
      <c r="L170" s="511"/>
      <c r="M170" s="511"/>
      <c r="N170" s="511"/>
      <c r="O170" s="511"/>
      <c r="P170" s="511"/>
      <c r="Q170" s="511"/>
      <c r="R170" s="511"/>
      <c r="S170" s="511"/>
      <c r="T170" s="511"/>
      <c r="U170" s="511"/>
      <c r="V170" s="511"/>
      <c r="W170" s="511"/>
      <c r="X170" s="511"/>
      <c r="Y170" s="495"/>
      <c r="Z170" s="495"/>
      <c r="AA170" s="490"/>
      <c r="AB170" s="490"/>
      <c r="AC170" s="490"/>
      <c r="AD170" s="490"/>
      <c r="AE170" s="490"/>
      <c r="AF170" s="490"/>
      <c r="AG170" s="490"/>
      <c r="AH170" s="490"/>
      <c r="AI170" s="490"/>
      <c r="AJ170" s="490"/>
      <c r="AK170" s="490"/>
      <c r="AL170" s="490"/>
      <c r="AM170" s="74"/>
      <c r="AO170" s="238"/>
    </row>
    <row r="171" spans="2:41" ht="9" customHeight="1">
      <c r="B171" s="73"/>
      <c r="C171" s="511" t="s">
        <v>513</v>
      </c>
      <c r="D171" s="511"/>
      <c r="E171" s="511"/>
      <c r="F171" s="511"/>
      <c r="G171" s="511"/>
      <c r="H171" s="511"/>
      <c r="I171" s="511"/>
      <c r="J171" s="511"/>
      <c r="K171" s="511"/>
      <c r="L171" s="511"/>
      <c r="M171" s="511"/>
      <c r="N171" s="511"/>
      <c r="O171" s="511"/>
      <c r="P171" s="511"/>
      <c r="Q171" s="511"/>
      <c r="R171" s="511"/>
      <c r="S171" s="511"/>
      <c r="T171" s="511"/>
      <c r="U171" s="511"/>
      <c r="V171" s="511"/>
      <c r="W171" s="511"/>
      <c r="X171" s="511"/>
      <c r="Y171" s="495">
        <v>636</v>
      </c>
      <c r="Z171" s="495"/>
      <c r="AA171" s="490"/>
      <c r="AB171" s="490"/>
      <c r="AC171" s="490"/>
      <c r="AD171" s="490"/>
      <c r="AE171" s="490"/>
      <c r="AF171" s="490"/>
      <c r="AG171" s="490"/>
      <c r="AH171" s="490"/>
      <c r="AI171" s="490"/>
      <c r="AJ171" s="490"/>
      <c r="AK171" s="490"/>
      <c r="AL171" s="490"/>
      <c r="AM171" s="74"/>
      <c r="AO171" s="238" t="s">
        <v>844</v>
      </c>
    </row>
    <row r="172" spans="2:41" ht="9" customHeight="1">
      <c r="B172" s="73"/>
      <c r="C172" s="511"/>
      <c r="D172" s="511"/>
      <c r="E172" s="511"/>
      <c r="F172" s="511"/>
      <c r="G172" s="511"/>
      <c r="H172" s="511"/>
      <c r="I172" s="511"/>
      <c r="J172" s="511"/>
      <c r="K172" s="511"/>
      <c r="L172" s="511"/>
      <c r="M172" s="511"/>
      <c r="N172" s="511"/>
      <c r="O172" s="511"/>
      <c r="P172" s="511"/>
      <c r="Q172" s="511"/>
      <c r="R172" s="511"/>
      <c r="S172" s="511"/>
      <c r="T172" s="511"/>
      <c r="U172" s="511"/>
      <c r="V172" s="511"/>
      <c r="W172" s="511"/>
      <c r="X172" s="511"/>
      <c r="Y172" s="495"/>
      <c r="Z172" s="495"/>
      <c r="AA172" s="490"/>
      <c r="AB172" s="490"/>
      <c r="AC172" s="490"/>
      <c r="AD172" s="490"/>
      <c r="AE172" s="490"/>
      <c r="AF172" s="490"/>
      <c r="AG172" s="490"/>
      <c r="AH172" s="490"/>
      <c r="AI172" s="490"/>
      <c r="AJ172" s="490"/>
      <c r="AK172" s="490"/>
      <c r="AL172" s="490"/>
      <c r="AM172" s="74"/>
      <c r="AO172" s="238"/>
    </row>
    <row r="173" spans="2:41" ht="9" customHeight="1">
      <c r="B173" s="73"/>
      <c r="C173" s="511" t="s">
        <v>514</v>
      </c>
      <c r="D173" s="511"/>
      <c r="E173" s="511"/>
      <c r="F173" s="511"/>
      <c r="G173" s="511"/>
      <c r="H173" s="511"/>
      <c r="I173" s="511"/>
      <c r="J173" s="511"/>
      <c r="K173" s="511"/>
      <c r="L173" s="511"/>
      <c r="M173" s="511"/>
      <c r="N173" s="511"/>
      <c r="O173" s="511"/>
      <c r="P173" s="511"/>
      <c r="Q173" s="511"/>
      <c r="R173" s="511"/>
      <c r="S173" s="511"/>
      <c r="T173" s="511"/>
      <c r="U173" s="511"/>
      <c r="V173" s="511"/>
      <c r="W173" s="511"/>
      <c r="X173" s="511"/>
      <c r="Y173" s="495">
        <v>637</v>
      </c>
      <c r="Z173" s="495"/>
      <c r="AA173" s="490"/>
      <c r="AB173" s="490"/>
      <c r="AC173" s="490"/>
      <c r="AD173" s="490"/>
      <c r="AE173" s="490"/>
      <c r="AF173" s="490"/>
      <c r="AG173" s="490"/>
      <c r="AH173" s="490"/>
      <c r="AI173" s="490"/>
      <c r="AJ173" s="490"/>
      <c r="AK173" s="490"/>
      <c r="AL173" s="490"/>
      <c r="AM173" s="74"/>
      <c r="AO173" s="238" t="s">
        <v>853</v>
      </c>
    </row>
    <row r="174" spans="2:41" ht="9" customHeight="1">
      <c r="B174" s="73"/>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495"/>
      <c r="Z174" s="495"/>
      <c r="AA174" s="490"/>
      <c r="AB174" s="490"/>
      <c r="AC174" s="490"/>
      <c r="AD174" s="490"/>
      <c r="AE174" s="490"/>
      <c r="AF174" s="490"/>
      <c r="AG174" s="490"/>
      <c r="AH174" s="490"/>
      <c r="AI174" s="490"/>
      <c r="AJ174" s="490"/>
      <c r="AK174" s="490"/>
      <c r="AL174" s="490"/>
      <c r="AM174" s="74"/>
      <c r="AO174" s="238"/>
    </row>
    <row r="175" spans="2:41" ht="9" customHeight="1">
      <c r="B175" s="73"/>
      <c r="C175" s="511" t="s">
        <v>515</v>
      </c>
      <c r="D175" s="511"/>
      <c r="E175" s="511"/>
      <c r="F175" s="511"/>
      <c r="G175" s="511"/>
      <c r="H175" s="511"/>
      <c r="I175" s="511"/>
      <c r="J175" s="511"/>
      <c r="K175" s="511"/>
      <c r="L175" s="511"/>
      <c r="M175" s="511"/>
      <c r="N175" s="511"/>
      <c r="O175" s="511"/>
      <c r="P175" s="511"/>
      <c r="Q175" s="511"/>
      <c r="R175" s="511"/>
      <c r="S175" s="511"/>
      <c r="T175" s="511"/>
      <c r="U175" s="511"/>
      <c r="V175" s="511"/>
      <c r="W175" s="511"/>
      <c r="X175" s="511"/>
      <c r="Y175" s="495">
        <v>638</v>
      </c>
      <c r="Z175" s="495"/>
      <c r="AA175" s="490"/>
      <c r="AB175" s="490"/>
      <c r="AC175" s="490"/>
      <c r="AD175" s="490"/>
      <c r="AE175" s="490"/>
      <c r="AF175" s="490"/>
      <c r="AG175" s="490"/>
      <c r="AH175" s="490"/>
      <c r="AI175" s="490"/>
      <c r="AJ175" s="490"/>
      <c r="AK175" s="490"/>
      <c r="AL175" s="490"/>
      <c r="AM175" s="74"/>
      <c r="AO175" s="238" t="s">
        <v>854</v>
      </c>
    </row>
    <row r="176" spans="2:41" ht="9" customHeight="1">
      <c r="B176" s="73"/>
      <c r="C176" s="511"/>
      <c r="D176" s="511"/>
      <c r="E176" s="511"/>
      <c r="F176" s="511"/>
      <c r="G176" s="511"/>
      <c r="H176" s="511"/>
      <c r="I176" s="511"/>
      <c r="J176" s="511"/>
      <c r="K176" s="511"/>
      <c r="L176" s="511"/>
      <c r="M176" s="511"/>
      <c r="N176" s="511"/>
      <c r="O176" s="511"/>
      <c r="P176" s="511"/>
      <c r="Q176" s="511"/>
      <c r="R176" s="511"/>
      <c r="S176" s="511"/>
      <c r="T176" s="511"/>
      <c r="U176" s="511"/>
      <c r="V176" s="511"/>
      <c r="W176" s="511"/>
      <c r="X176" s="511"/>
      <c r="Y176" s="495"/>
      <c r="Z176" s="495"/>
      <c r="AA176" s="490"/>
      <c r="AB176" s="490"/>
      <c r="AC176" s="490"/>
      <c r="AD176" s="490"/>
      <c r="AE176" s="490"/>
      <c r="AF176" s="490"/>
      <c r="AG176" s="490"/>
      <c r="AH176" s="490"/>
      <c r="AI176" s="490"/>
      <c r="AJ176" s="490"/>
      <c r="AK176" s="490"/>
      <c r="AL176" s="490"/>
      <c r="AM176" s="74"/>
      <c r="AO176" s="238"/>
    </row>
    <row r="177" spans="2:41" ht="9" customHeight="1">
      <c r="B177" s="73"/>
      <c r="C177" s="494" t="s">
        <v>516</v>
      </c>
      <c r="D177" s="494"/>
      <c r="E177" s="494"/>
      <c r="F177" s="494"/>
      <c r="G177" s="494"/>
      <c r="H177" s="494"/>
      <c r="I177" s="494"/>
      <c r="J177" s="494"/>
      <c r="K177" s="494"/>
      <c r="L177" s="494"/>
      <c r="M177" s="494"/>
      <c r="N177" s="494"/>
      <c r="O177" s="494"/>
      <c r="P177" s="494"/>
      <c r="Q177" s="494"/>
      <c r="R177" s="494"/>
      <c r="S177" s="494"/>
      <c r="T177" s="494"/>
      <c r="U177" s="494"/>
      <c r="V177" s="494"/>
      <c r="W177" s="494"/>
      <c r="X177" s="494"/>
      <c r="Y177" s="495">
        <v>640</v>
      </c>
      <c r="Z177" s="495"/>
      <c r="AA177" s="490"/>
      <c r="AB177" s="490"/>
      <c r="AC177" s="490"/>
      <c r="AD177" s="490"/>
      <c r="AE177" s="490"/>
      <c r="AF177" s="490"/>
      <c r="AG177" s="490"/>
      <c r="AH177" s="490"/>
      <c r="AI177" s="490"/>
      <c r="AJ177" s="490"/>
      <c r="AK177" s="490"/>
      <c r="AL177" s="490"/>
      <c r="AM177" s="74"/>
      <c r="AO177" s="238" t="s">
        <v>844</v>
      </c>
    </row>
    <row r="178" spans="2:41" ht="9" customHeight="1">
      <c r="B178" s="73"/>
      <c r="C178" s="494"/>
      <c r="D178" s="494"/>
      <c r="E178" s="494"/>
      <c r="F178" s="494"/>
      <c r="G178" s="494"/>
      <c r="H178" s="494"/>
      <c r="I178" s="494"/>
      <c r="J178" s="494"/>
      <c r="K178" s="494"/>
      <c r="L178" s="494"/>
      <c r="M178" s="494"/>
      <c r="N178" s="494"/>
      <c r="O178" s="494"/>
      <c r="P178" s="494"/>
      <c r="Q178" s="494"/>
      <c r="R178" s="494"/>
      <c r="S178" s="494"/>
      <c r="T178" s="494"/>
      <c r="U178" s="494"/>
      <c r="V178" s="494"/>
      <c r="W178" s="494"/>
      <c r="X178" s="494"/>
      <c r="Y178" s="495"/>
      <c r="Z178" s="495"/>
      <c r="AA178" s="490"/>
      <c r="AB178" s="490"/>
      <c r="AC178" s="490"/>
      <c r="AD178" s="490"/>
      <c r="AE178" s="490"/>
      <c r="AF178" s="490"/>
      <c r="AG178" s="490"/>
      <c r="AH178" s="490"/>
      <c r="AI178" s="490"/>
      <c r="AJ178" s="490"/>
      <c r="AK178" s="490"/>
      <c r="AL178" s="490"/>
      <c r="AM178" s="74"/>
      <c r="AO178" s="238"/>
    </row>
    <row r="179" spans="2:41" ht="9" customHeight="1">
      <c r="B179" s="73"/>
      <c r="C179" s="494" t="s">
        <v>410</v>
      </c>
      <c r="D179" s="494"/>
      <c r="E179" s="494"/>
      <c r="F179" s="494"/>
      <c r="G179" s="494"/>
      <c r="H179" s="494"/>
      <c r="I179" s="494"/>
      <c r="J179" s="494"/>
      <c r="K179" s="494"/>
      <c r="L179" s="494"/>
      <c r="M179" s="494"/>
      <c r="N179" s="494"/>
      <c r="O179" s="494"/>
      <c r="P179" s="494"/>
      <c r="Q179" s="494"/>
      <c r="R179" s="494"/>
      <c r="S179" s="494"/>
      <c r="T179" s="494"/>
      <c r="U179" s="494"/>
      <c r="V179" s="494"/>
      <c r="W179" s="494"/>
      <c r="X179" s="494"/>
      <c r="Y179" s="495">
        <v>650</v>
      </c>
      <c r="Z179" s="495"/>
      <c r="AA179" s="490"/>
      <c r="AB179" s="490"/>
      <c r="AC179" s="490"/>
      <c r="AD179" s="490"/>
      <c r="AE179" s="490"/>
      <c r="AF179" s="490"/>
      <c r="AG179" s="490"/>
      <c r="AH179" s="490"/>
      <c r="AI179" s="490"/>
      <c r="AJ179" s="490"/>
      <c r="AK179" s="490"/>
      <c r="AL179" s="490"/>
      <c r="AM179" s="74"/>
      <c r="AO179" s="238" t="s">
        <v>846</v>
      </c>
    </row>
    <row r="180" spans="2:41" ht="9" customHeight="1">
      <c r="B180" s="73"/>
      <c r="C180" s="494"/>
      <c r="D180" s="494"/>
      <c r="E180" s="494"/>
      <c r="F180" s="494"/>
      <c r="G180" s="494"/>
      <c r="H180" s="494"/>
      <c r="I180" s="494"/>
      <c r="J180" s="494"/>
      <c r="K180" s="494"/>
      <c r="L180" s="494"/>
      <c r="M180" s="494"/>
      <c r="N180" s="494"/>
      <c r="O180" s="494"/>
      <c r="P180" s="494"/>
      <c r="Q180" s="494"/>
      <c r="R180" s="494"/>
      <c r="S180" s="494"/>
      <c r="T180" s="494"/>
      <c r="U180" s="494"/>
      <c r="V180" s="494"/>
      <c r="W180" s="494"/>
      <c r="X180" s="494"/>
      <c r="Y180" s="495"/>
      <c r="Z180" s="495"/>
      <c r="AA180" s="490"/>
      <c r="AB180" s="490"/>
      <c r="AC180" s="490"/>
      <c r="AD180" s="490"/>
      <c r="AE180" s="490"/>
      <c r="AF180" s="490"/>
      <c r="AG180" s="490"/>
      <c r="AH180" s="490"/>
      <c r="AI180" s="490"/>
      <c r="AJ180" s="490"/>
      <c r="AK180" s="490"/>
      <c r="AL180" s="490"/>
      <c r="AM180" s="74"/>
      <c r="AO180" s="238"/>
    </row>
    <row r="181" spans="2:41" ht="9" customHeight="1">
      <c r="B181" s="73"/>
      <c r="C181" s="494" t="s">
        <v>510</v>
      </c>
      <c r="D181" s="494"/>
      <c r="E181" s="494"/>
      <c r="F181" s="494"/>
      <c r="G181" s="494"/>
      <c r="H181" s="494"/>
      <c r="I181" s="494"/>
      <c r="J181" s="494"/>
      <c r="K181" s="494"/>
      <c r="L181" s="494"/>
      <c r="M181" s="494"/>
      <c r="N181" s="494"/>
      <c r="O181" s="494"/>
      <c r="P181" s="494"/>
      <c r="Q181" s="494"/>
      <c r="R181" s="494"/>
      <c r="S181" s="494"/>
      <c r="T181" s="494"/>
      <c r="U181" s="494"/>
      <c r="V181" s="494"/>
      <c r="W181" s="494"/>
      <c r="X181" s="494"/>
      <c r="Y181" s="495">
        <v>660</v>
      </c>
      <c r="Z181" s="495"/>
      <c r="AA181" s="490"/>
      <c r="AB181" s="490"/>
      <c r="AC181" s="490"/>
      <c r="AD181" s="490"/>
      <c r="AE181" s="490"/>
      <c r="AF181" s="490"/>
      <c r="AG181" s="490"/>
      <c r="AH181" s="490"/>
      <c r="AI181" s="490"/>
      <c r="AJ181" s="490"/>
      <c r="AK181" s="490"/>
      <c r="AL181" s="490"/>
      <c r="AM181" s="74"/>
      <c r="AO181" s="238" t="s">
        <v>847</v>
      </c>
    </row>
    <row r="182" spans="2:39" ht="9" customHeight="1">
      <c r="B182" s="73"/>
      <c r="C182" s="494"/>
      <c r="D182" s="494"/>
      <c r="E182" s="494"/>
      <c r="F182" s="494"/>
      <c r="G182" s="494"/>
      <c r="H182" s="494"/>
      <c r="I182" s="494"/>
      <c r="J182" s="494"/>
      <c r="K182" s="494"/>
      <c r="L182" s="494"/>
      <c r="M182" s="494"/>
      <c r="N182" s="494"/>
      <c r="O182" s="494"/>
      <c r="P182" s="494"/>
      <c r="Q182" s="494"/>
      <c r="R182" s="494"/>
      <c r="S182" s="494"/>
      <c r="T182" s="494"/>
      <c r="U182" s="494"/>
      <c r="V182" s="494"/>
      <c r="W182" s="494"/>
      <c r="X182" s="494"/>
      <c r="Y182" s="495"/>
      <c r="Z182" s="495"/>
      <c r="AA182" s="490"/>
      <c r="AB182" s="490"/>
      <c r="AC182" s="490"/>
      <c r="AD182" s="490"/>
      <c r="AE182" s="490"/>
      <c r="AF182" s="490"/>
      <c r="AG182" s="490"/>
      <c r="AH182" s="490"/>
      <c r="AI182" s="490"/>
      <c r="AJ182" s="490"/>
      <c r="AK182" s="490"/>
      <c r="AL182" s="490"/>
      <c r="AM182" s="74"/>
    </row>
    <row r="183" spans="2:39" ht="9" customHeight="1">
      <c r="B183" s="73"/>
      <c r="C183" s="494" t="s">
        <v>627</v>
      </c>
      <c r="D183" s="494"/>
      <c r="E183" s="494"/>
      <c r="F183" s="494"/>
      <c r="G183" s="494"/>
      <c r="H183" s="494"/>
      <c r="I183" s="494"/>
      <c r="J183" s="494"/>
      <c r="K183" s="494"/>
      <c r="L183" s="494"/>
      <c r="M183" s="494"/>
      <c r="N183" s="494"/>
      <c r="O183" s="494"/>
      <c r="P183" s="494"/>
      <c r="Q183" s="494"/>
      <c r="R183" s="494"/>
      <c r="S183" s="494"/>
      <c r="T183" s="494"/>
      <c r="U183" s="494"/>
      <c r="V183" s="494"/>
      <c r="W183" s="494"/>
      <c r="X183" s="494"/>
      <c r="Y183" s="495">
        <v>670</v>
      </c>
      <c r="Z183" s="495"/>
      <c r="AA183" s="490"/>
      <c r="AB183" s="490"/>
      <c r="AC183" s="490"/>
      <c r="AD183" s="490"/>
      <c r="AE183" s="490"/>
      <c r="AF183" s="490"/>
      <c r="AG183" s="490"/>
      <c r="AH183" s="490"/>
      <c r="AI183" s="490"/>
      <c r="AJ183" s="490"/>
      <c r="AK183" s="490"/>
      <c r="AL183" s="490"/>
      <c r="AM183" s="74"/>
    </row>
    <row r="184" spans="2:39" ht="9" customHeight="1">
      <c r="B184" s="73"/>
      <c r="C184" s="494"/>
      <c r="D184" s="494"/>
      <c r="E184" s="494"/>
      <c r="F184" s="494"/>
      <c r="G184" s="494"/>
      <c r="H184" s="494"/>
      <c r="I184" s="494"/>
      <c r="J184" s="494"/>
      <c r="K184" s="494"/>
      <c r="L184" s="494"/>
      <c r="M184" s="494"/>
      <c r="N184" s="494"/>
      <c r="O184" s="494"/>
      <c r="P184" s="494"/>
      <c r="Q184" s="494"/>
      <c r="R184" s="494"/>
      <c r="S184" s="494"/>
      <c r="T184" s="494"/>
      <c r="U184" s="494"/>
      <c r="V184" s="494"/>
      <c r="W184" s="494"/>
      <c r="X184" s="494"/>
      <c r="Y184" s="495"/>
      <c r="Z184" s="495"/>
      <c r="AA184" s="490"/>
      <c r="AB184" s="490"/>
      <c r="AC184" s="490"/>
      <c r="AD184" s="490"/>
      <c r="AE184" s="490"/>
      <c r="AF184" s="490"/>
      <c r="AG184" s="490"/>
      <c r="AH184" s="490"/>
      <c r="AI184" s="490"/>
      <c r="AJ184" s="490"/>
      <c r="AK184" s="490"/>
      <c r="AL184" s="490"/>
      <c r="AM184" s="74"/>
    </row>
    <row r="185" spans="2:39" ht="10.5" customHeight="1">
      <c r="B185" s="73"/>
      <c r="C185" s="527" t="s">
        <v>628</v>
      </c>
      <c r="D185" s="527"/>
      <c r="E185" s="527"/>
      <c r="F185" s="527"/>
      <c r="G185" s="527"/>
      <c r="H185" s="527"/>
      <c r="I185" s="527"/>
      <c r="J185" s="527"/>
      <c r="K185" s="527"/>
      <c r="L185" s="527"/>
      <c r="M185" s="527"/>
      <c r="N185" s="527"/>
      <c r="O185" s="527"/>
      <c r="P185" s="527"/>
      <c r="Q185" s="527"/>
      <c r="R185" s="527"/>
      <c r="S185" s="527"/>
      <c r="T185" s="527"/>
      <c r="U185" s="527"/>
      <c r="V185" s="527"/>
      <c r="W185" s="527"/>
      <c r="X185" s="527"/>
      <c r="Y185" s="528">
        <v>690</v>
      </c>
      <c r="Z185" s="528"/>
      <c r="AA185" s="530">
        <f>SUM(AA155:AF160,AA177:AF184)</f>
        <v>0</v>
      </c>
      <c r="AB185" s="530"/>
      <c r="AC185" s="530"/>
      <c r="AD185" s="530"/>
      <c r="AE185" s="530"/>
      <c r="AF185" s="530"/>
      <c r="AG185" s="530">
        <f>SUM(AG155:AL160,AG177:AL184)</f>
        <v>0</v>
      </c>
      <c r="AH185" s="530"/>
      <c r="AI185" s="530"/>
      <c r="AJ185" s="530"/>
      <c r="AK185" s="530"/>
      <c r="AL185" s="530"/>
      <c r="AM185" s="74"/>
    </row>
    <row r="186" spans="2:39" ht="10.5" customHeight="1">
      <c r="B186" s="73"/>
      <c r="C186" s="527"/>
      <c r="D186" s="527"/>
      <c r="E186" s="527"/>
      <c r="F186" s="527"/>
      <c r="G186" s="527"/>
      <c r="H186" s="527"/>
      <c r="I186" s="527"/>
      <c r="J186" s="527"/>
      <c r="K186" s="527"/>
      <c r="L186" s="527"/>
      <c r="M186" s="527"/>
      <c r="N186" s="527"/>
      <c r="O186" s="527"/>
      <c r="P186" s="527"/>
      <c r="Q186" s="527"/>
      <c r="R186" s="527"/>
      <c r="S186" s="527"/>
      <c r="T186" s="527"/>
      <c r="U186" s="527"/>
      <c r="V186" s="527"/>
      <c r="W186" s="527"/>
      <c r="X186" s="527"/>
      <c r="Y186" s="528"/>
      <c r="Z186" s="528"/>
      <c r="AA186" s="530"/>
      <c r="AB186" s="530"/>
      <c r="AC186" s="530"/>
      <c r="AD186" s="530"/>
      <c r="AE186" s="530"/>
      <c r="AF186" s="530"/>
      <c r="AG186" s="530"/>
      <c r="AH186" s="530"/>
      <c r="AI186" s="530"/>
      <c r="AJ186" s="530"/>
      <c r="AK186" s="530"/>
      <c r="AL186" s="530"/>
      <c r="AM186" s="74"/>
    </row>
    <row r="187" spans="2:45" ht="10.5" customHeight="1">
      <c r="B187" s="73"/>
      <c r="C187" s="527" t="s">
        <v>517</v>
      </c>
      <c r="D187" s="527"/>
      <c r="E187" s="527"/>
      <c r="F187" s="527"/>
      <c r="G187" s="527"/>
      <c r="H187" s="527"/>
      <c r="I187" s="527"/>
      <c r="J187" s="527"/>
      <c r="K187" s="527"/>
      <c r="L187" s="527"/>
      <c r="M187" s="527"/>
      <c r="N187" s="527"/>
      <c r="O187" s="527"/>
      <c r="P187" s="527"/>
      <c r="Q187" s="527"/>
      <c r="R187" s="527"/>
      <c r="S187" s="527"/>
      <c r="T187" s="527"/>
      <c r="U187" s="527"/>
      <c r="V187" s="527"/>
      <c r="W187" s="527"/>
      <c r="X187" s="527"/>
      <c r="Y187" s="528">
        <v>700</v>
      </c>
      <c r="Z187" s="528"/>
      <c r="AA187" s="530">
        <f>AA137+AA152+AA185</f>
        <v>0</v>
      </c>
      <c r="AB187" s="530"/>
      <c r="AC187" s="530"/>
      <c r="AD187" s="530"/>
      <c r="AE187" s="530"/>
      <c r="AF187" s="530"/>
      <c r="AG187" s="530">
        <f>AG137+AG152+AG185</f>
        <v>0</v>
      </c>
      <c r="AH187" s="530"/>
      <c r="AI187" s="530"/>
      <c r="AJ187" s="530"/>
      <c r="AK187" s="530"/>
      <c r="AL187" s="530"/>
      <c r="AM187" s="74"/>
      <c r="AO187" s="277" t="str">
        <f>IF(AA114-AA187=0," ",IF(AO188&lt;0,CONCATENATE("На начало отчетного периода пассив баланса меньше актива на ",-AO188," млн.руб."),CONCATENATE("На начало отчетного периода пассив баланса превышает актив на ",AO188," млн.руб.")))</f>
        <v> </v>
      </c>
      <c r="AP187" s="277"/>
      <c r="AQ187" s="277"/>
      <c r="AR187" s="277"/>
      <c r="AS187" s="238"/>
    </row>
    <row r="188" spans="2:48" ht="10.5" customHeight="1">
      <c r="B188" s="73"/>
      <c r="C188" s="527"/>
      <c r="D188" s="527"/>
      <c r="E188" s="527"/>
      <c r="F188" s="527"/>
      <c r="G188" s="527"/>
      <c r="H188" s="527"/>
      <c r="I188" s="527"/>
      <c r="J188" s="527"/>
      <c r="K188" s="527"/>
      <c r="L188" s="527"/>
      <c r="M188" s="527"/>
      <c r="N188" s="527"/>
      <c r="O188" s="527"/>
      <c r="P188" s="527"/>
      <c r="Q188" s="527"/>
      <c r="R188" s="527"/>
      <c r="S188" s="527"/>
      <c r="T188" s="527"/>
      <c r="U188" s="527"/>
      <c r="V188" s="527"/>
      <c r="W188" s="527"/>
      <c r="X188" s="527"/>
      <c r="Y188" s="528"/>
      <c r="Z188" s="528"/>
      <c r="AA188" s="530"/>
      <c r="AB188" s="530"/>
      <c r="AC188" s="530"/>
      <c r="AD188" s="530"/>
      <c r="AE188" s="530"/>
      <c r="AF188" s="530"/>
      <c r="AG188" s="530"/>
      <c r="AH188" s="530"/>
      <c r="AI188" s="530"/>
      <c r="AJ188" s="530"/>
      <c r="AK188" s="530"/>
      <c r="AL188" s="530"/>
      <c r="AM188" s="74"/>
      <c r="AO188" s="491">
        <f>IF(ABS(-AA114+AA187)&gt;0.9,-AA114+AA187,0)</f>
        <v>0</v>
      </c>
      <c r="AP188" s="491"/>
      <c r="AQ188" s="491"/>
      <c r="AR188" s="491"/>
      <c r="AS188" s="491">
        <f>IF(ABS(-AG114+AG187)&gt;0.9,-AG114+AG187,0)</f>
        <v>0</v>
      </c>
      <c r="AT188" s="491"/>
      <c r="AU188" s="491"/>
      <c r="AV188" s="491"/>
    </row>
    <row r="189" spans="2:39" s="59" customFormat="1" ht="9" customHeight="1">
      <c r="B189" s="63"/>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9"/>
      <c r="Z189" s="179"/>
      <c r="AA189" s="96"/>
      <c r="AB189" s="96"/>
      <c r="AC189" s="96"/>
      <c r="AD189" s="96"/>
      <c r="AE189" s="96"/>
      <c r="AF189" s="96"/>
      <c r="AG189" s="96"/>
      <c r="AH189" s="96"/>
      <c r="AI189" s="96"/>
      <c r="AJ189" s="96"/>
      <c r="AK189" s="96"/>
      <c r="AL189" s="96"/>
      <c r="AM189" s="65"/>
    </row>
    <row r="190" spans="2:39" s="59" customFormat="1" ht="12" customHeight="1">
      <c r="B190" s="63"/>
      <c r="C190" s="535" t="s">
        <v>403</v>
      </c>
      <c r="D190" s="535"/>
      <c r="E190" s="535"/>
      <c r="F190" s="535"/>
      <c r="G190" s="535"/>
      <c r="H190" s="535"/>
      <c r="I190" s="180"/>
      <c r="J190" s="534"/>
      <c r="K190" s="534"/>
      <c r="L190" s="534"/>
      <c r="M190" s="534"/>
      <c r="N190" s="534"/>
      <c r="O190" s="534"/>
      <c r="P190" s="90"/>
      <c r="Q190" s="181"/>
      <c r="R190" s="526"/>
      <c r="S190" s="526"/>
      <c r="T190" s="526"/>
      <c r="U190" s="526"/>
      <c r="V190" s="526"/>
      <c r="W190" s="526"/>
      <c r="X190" s="93"/>
      <c r="Y190" s="93"/>
      <c r="Z190" s="93"/>
      <c r="AA190" s="93"/>
      <c r="AB190" s="93"/>
      <c r="AC190" s="93"/>
      <c r="AD190" s="93"/>
      <c r="AE190" s="93"/>
      <c r="AF190" s="93"/>
      <c r="AG190" s="93"/>
      <c r="AH190" s="93"/>
      <c r="AI190" s="93"/>
      <c r="AJ190" s="93"/>
      <c r="AK190" s="93"/>
      <c r="AL190" s="93"/>
      <c r="AM190" s="65"/>
    </row>
    <row r="191" spans="2:39" s="59" customFormat="1" ht="9.75" customHeight="1">
      <c r="B191" s="63"/>
      <c r="C191" s="90"/>
      <c r="D191" s="90"/>
      <c r="E191" s="90"/>
      <c r="F191" s="90"/>
      <c r="G191" s="90"/>
      <c r="H191" s="90"/>
      <c r="I191" s="90"/>
      <c r="J191" s="532" t="s">
        <v>442</v>
      </c>
      <c r="K191" s="532"/>
      <c r="L191" s="532"/>
      <c r="M191" s="532"/>
      <c r="N191" s="532"/>
      <c r="O191" s="532"/>
      <c r="P191" s="90"/>
      <c r="Q191" s="90"/>
      <c r="R191" s="524" t="s">
        <v>478</v>
      </c>
      <c r="S191" s="525"/>
      <c r="T191" s="525"/>
      <c r="U191" s="525"/>
      <c r="V191" s="525"/>
      <c r="W191" s="525"/>
      <c r="X191" s="93"/>
      <c r="Y191" s="93"/>
      <c r="Z191" s="93"/>
      <c r="AA191" s="93"/>
      <c r="AB191" s="93"/>
      <c r="AC191" s="93"/>
      <c r="AD191" s="93"/>
      <c r="AE191" s="93"/>
      <c r="AF191" s="93"/>
      <c r="AG191" s="93"/>
      <c r="AH191" s="93"/>
      <c r="AI191" s="93"/>
      <c r="AJ191" s="93"/>
      <c r="AK191" s="93"/>
      <c r="AL191" s="93"/>
      <c r="AM191" s="65"/>
    </row>
    <row r="192" spans="2:39" s="59" customFormat="1" ht="12" customHeight="1">
      <c r="B192" s="63"/>
      <c r="C192" s="536" t="s">
        <v>367</v>
      </c>
      <c r="D192" s="536"/>
      <c r="E192" s="536"/>
      <c r="F192" s="536"/>
      <c r="G192" s="536"/>
      <c r="H192" s="536"/>
      <c r="I192" s="536"/>
      <c r="J192" s="90"/>
      <c r="K192" s="90"/>
      <c r="L192" s="90"/>
      <c r="M192" s="90"/>
      <c r="N192" s="90"/>
      <c r="O192" s="90"/>
      <c r="P192" s="90"/>
      <c r="Q192" s="90"/>
      <c r="R192" s="90"/>
      <c r="S192" s="90"/>
      <c r="T192" s="90"/>
      <c r="U192" s="90"/>
      <c r="V192" s="90"/>
      <c r="W192" s="90"/>
      <c r="X192" s="93"/>
      <c r="Y192" s="93"/>
      <c r="Z192" s="93"/>
      <c r="AA192" s="93"/>
      <c r="AB192" s="93"/>
      <c r="AC192" s="93"/>
      <c r="AD192" s="93"/>
      <c r="AE192" s="93"/>
      <c r="AF192" s="93"/>
      <c r="AG192" s="93"/>
      <c r="AH192" s="93"/>
      <c r="AI192" s="93"/>
      <c r="AJ192" s="93"/>
      <c r="AK192" s="93"/>
      <c r="AL192" s="93"/>
      <c r="AM192" s="65"/>
    </row>
    <row r="193" spans="2:39" s="59" customFormat="1" ht="12" customHeight="1">
      <c r="B193" s="63"/>
      <c r="C193" s="536"/>
      <c r="D193" s="536"/>
      <c r="E193" s="536"/>
      <c r="F193" s="536"/>
      <c r="G193" s="536"/>
      <c r="H193" s="536"/>
      <c r="I193" s="536"/>
      <c r="J193" s="534"/>
      <c r="K193" s="534"/>
      <c r="L193" s="534"/>
      <c r="M193" s="534"/>
      <c r="N193" s="534"/>
      <c r="O193" s="534"/>
      <c r="P193" s="90"/>
      <c r="Q193" s="181"/>
      <c r="R193" s="526"/>
      <c r="S193" s="526"/>
      <c r="T193" s="526"/>
      <c r="U193" s="526"/>
      <c r="V193" s="526"/>
      <c r="W193" s="526"/>
      <c r="X193" s="93"/>
      <c r="Y193" s="93"/>
      <c r="Z193" s="93"/>
      <c r="AA193" s="93"/>
      <c r="AB193" s="93"/>
      <c r="AC193" s="93"/>
      <c r="AD193" s="93"/>
      <c r="AE193" s="93"/>
      <c r="AF193" s="93"/>
      <c r="AG193" s="93"/>
      <c r="AH193" s="93"/>
      <c r="AI193" s="93"/>
      <c r="AJ193" s="93"/>
      <c r="AK193" s="93"/>
      <c r="AL193" s="93"/>
      <c r="AM193" s="65"/>
    </row>
    <row r="194" spans="2:39" s="59" customFormat="1" ht="9.75" customHeight="1">
      <c r="B194" s="63"/>
      <c r="C194" s="90"/>
      <c r="D194" s="182"/>
      <c r="E194" s="90"/>
      <c r="F194" s="90"/>
      <c r="G194" s="90"/>
      <c r="H194" s="90"/>
      <c r="I194" s="90"/>
      <c r="J194" s="532" t="s">
        <v>442</v>
      </c>
      <c r="K194" s="532"/>
      <c r="L194" s="532"/>
      <c r="M194" s="532"/>
      <c r="N194" s="532"/>
      <c r="O194" s="532"/>
      <c r="P194" s="90"/>
      <c r="Q194" s="183"/>
      <c r="R194" s="524" t="s">
        <v>478</v>
      </c>
      <c r="S194" s="525"/>
      <c r="T194" s="525"/>
      <c r="U194" s="525"/>
      <c r="V194" s="525"/>
      <c r="W194" s="525"/>
      <c r="X194" s="93"/>
      <c r="Y194" s="93"/>
      <c r="Z194" s="93"/>
      <c r="AA194" s="93"/>
      <c r="AB194" s="93"/>
      <c r="AC194" s="93"/>
      <c r="AD194" s="93"/>
      <c r="AE194" s="93"/>
      <c r="AF194" s="93"/>
      <c r="AG194" s="93"/>
      <c r="AH194" s="93"/>
      <c r="AI194" s="93"/>
      <c r="AJ194" s="93"/>
      <c r="AK194" s="93"/>
      <c r="AL194" s="93"/>
      <c r="AM194" s="65"/>
    </row>
    <row r="195" spans="2:39" s="59" customFormat="1" ht="12" customHeight="1">
      <c r="B195" s="63"/>
      <c r="C195" s="90"/>
      <c r="D195" s="182"/>
      <c r="E195" s="90"/>
      <c r="F195" s="90"/>
      <c r="G195" s="90"/>
      <c r="H195" s="90"/>
      <c r="I195" s="90"/>
      <c r="J195" s="90"/>
      <c r="K195" s="90"/>
      <c r="L195" s="90"/>
      <c r="M195" s="90"/>
      <c r="N195" s="90"/>
      <c r="O195" s="90"/>
      <c r="P195" s="90"/>
      <c r="Q195" s="183"/>
      <c r="R195" s="183"/>
      <c r="S195" s="183"/>
      <c r="T195" s="183"/>
      <c r="U195" s="183"/>
      <c r="V195" s="183"/>
      <c r="W195" s="90"/>
      <c r="X195" s="93"/>
      <c r="Y195" s="93"/>
      <c r="Z195" s="93"/>
      <c r="AA195" s="93"/>
      <c r="AB195" s="93"/>
      <c r="AC195" s="93"/>
      <c r="AD195" s="93"/>
      <c r="AE195" s="93"/>
      <c r="AF195" s="93"/>
      <c r="AG195" s="93"/>
      <c r="AH195" s="93"/>
      <c r="AI195" s="93"/>
      <c r="AJ195" s="93"/>
      <c r="AK195" s="93"/>
      <c r="AL195" s="93"/>
      <c r="AM195" s="65"/>
    </row>
    <row r="196" spans="2:39" s="59" customFormat="1" ht="12" customHeight="1">
      <c r="B196" s="63"/>
      <c r="C196" s="568">
        <f ca="1">TODAY()</f>
        <v>44272</v>
      </c>
      <c r="D196" s="568"/>
      <c r="E196" s="568"/>
      <c r="F196" s="568"/>
      <c r="G196" s="568"/>
      <c r="H196" s="568"/>
      <c r="I196" s="99"/>
      <c r="J196" s="99"/>
      <c r="K196" s="99"/>
      <c r="L196" s="99"/>
      <c r="M196" s="99"/>
      <c r="N196" s="99"/>
      <c r="O196" s="184"/>
      <c r="P196" s="184"/>
      <c r="Q196" s="368"/>
      <c r="R196" s="89"/>
      <c r="S196" s="183"/>
      <c r="T196" s="183"/>
      <c r="U196" s="183"/>
      <c r="V196" s="183"/>
      <c r="W196" s="90"/>
      <c r="X196" s="93"/>
      <c r="Y196" s="93"/>
      <c r="Z196" s="93"/>
      <c r="AA196" s="93"/>
      <c r="AB196" s="93"/>
      <c r="AC196" s="93"/>
      <c r="AD196" s="93"/>
      <c r="AE196" s="93"/>
      <c r="AF196" s="93"/>
      <c r="AG196" s="93"/>
      <c r="AH196" s="93"/>
      <c r="AI196" s="93"/>
      <c r="AJ196" s="93"/>
      <c r="AK196" s="93"/>
      <c r="AL196" s="93"/>
      <c r="AM196" s="65"/>
    </row>
    <row r="197" spans="2:39" s="59" customFormat="1" ht="12" customHeight="1">
      <c r="B197" s="63"/>
      <c r="C197" s="90"/>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3"/>
      <c r="AB197" s="93"/>
      <c r="AC197" s="93"/>
      <c r="AD197" s="93"/>
      <c r="AE197" s="93"/>
      <c r="AF197" s="93"/>
      <c r="AG197" s="93"/>
      <c r="AH197" s="93"/>
      <c r="AI197" s="93"/>
      <c r="AJ197" s="93"/>
      <c r="AK197" s="93"/>
      <c r="AL197" s="93"/>
      <c r="AM197" s="65"/>
    </row>
    <row r="198" spans="2:39" s="59" customFormat="1" ht="13.5" thickBot="1">
      <c r="B198" s="76"/>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77"/>
    </row>
    <row r="200" ht="12.75"/>
    <row r="202" ht="12.75"/>
    <row r="203" ht="12.75"/>
    <row r="205" ht="12.75"/>
    <row r="207" ht="12.75"/>
    <row r="208" ht="12.75"/>
    <row r="210" ht="12.75"/>
    <row r="212" ht="12.75"/>
    <row r="213" ht="12.75"/>
    <row r="216" ht="12.75"/>
    <row r="217" ht="12.75"/>
    <row r="218" ht="12.75"/>
    <row r="219" ht="12.75"/>
    <row r="220" ht="12.75"/>
    <row r="222" ht="12.75"/>
    <row r="223" ht="12.75"/>
  </sheetData>
  <sheetProtection/>
  <mergeCells count="336">
    <mergeCell ref="AG119:AL119"/>
    <mergeCell ref="C116:X118"/>
    <mergeCell ref="Y116:Z118"/>
    <mergeCell ref="AA116:AB116"/>
    <mergeCell ref="AC116:AE116"/>
    <mergeCell ref="AB117:AE117"/>
    <mergeCell ref="C119:X119"/>
    <mergeCell ref="Y119:Z119"/>
    <mergeCell ref="AA119:AF119"/>
    <mergeCell ref="C196:H196"/>
    <mergeCell ref="AQ19:AV19"/>
    <mergeCell ref="AQ20:AV20"/>
    <mergeCell ref="AB55:AE55"/>
    <mergeCell ref="AH54:AL54"/>
    <mergeCell ref="Q23:AL24"/>
    <mergeCell ref="Q25:AL26"/>
    <mergeCell ref="Q27:AL28"/>
    <mergeCell ref="Q29:AL30"/>
    <mergeCell ref="AO114:AR114"/>
    <mergeCell ref="AO115:AR115"/>
    <mergeCell ref="AO188:AR188"/>
    <mergeCell ref="B1:AM1"/>
    <mergeCell ref="C169:X170"/>
    <mergeCell ref="Y169:Z170"/>
    <mergeCell ref="AA169:AF170"/>
    <mergeCell ref="AG169:AL170"/>
    <mergeCell ref="AG165:AL166"/>
    <mergeCell ref="C167:X168"/>
    <mergeCell ref="Y167:Z168"/>
    <mergeCell ref="Y154:Z154"/>
    <mergeCell ref="AA159:AF160"/>
    <mergeCell ref="AG159:AL160"/>
    <mergeCell ref="Y157:Z158"/>
    <mergeCell ref="AA154:AF154"/>
    <mergeCell ref="Y159:Z160"/>
    <mergeCell ref="C108:X109"/>
    <mergeCell ref="Y108:Z109"/>
    <mergeCell ref="C152:X153"/>
    <mergeCell ref="Y152:Z153"/>
    <mergeCell ref="C114:X115"/>
    <mergeCell ref="C110:X111"/>
    <mergeCell ref="Y110:Z111"/>
    <mergeCell ref="C112:X113"/>
    <mergeCell ref="Y112:Z113"/>
    <mergeCell ref="C121:X122"/>
    <mergeCell ref="C67:X68"/>
    <mergeCell ref="Y67:Z68"/>
    <mergeCell ref="C71:X72"/>
    <mergeCell ref="C155:X156"/>
    <mergeCell ref="Y155:Z156"/>
    <mergeCell ref="AA155:AF156"/>
    <mergeCell ref="Y92:Z93"/>
    <mergeCell ref="AA92:AF93"/>
    <mergeCell ref="Y83:Z83"/>
    <mergeCell ref="AA83:AF83"/>
    <mergeCell ref="Y61:Z62"/>
    <mergeCell ref="C63:X64"/>
    <mergeCell ref="AG92:AL93"/>
    <mergeCell ref="C83:X83"/>
    <mergeCell ref="C65:X66"/>
    <mergeCell ref="Y65:Z66"/>
    <mergeCell ref="AA65:AF66"/>
    <mergeCell ref="Y71:Z72"/>
    <mergeCell ref="C79:X80"/>
    <mergeCell ref="Y79:Z80"/>
    <mergeCell ref="C21:S22"/>
    <mergeCell ref="T21:U22"/>
    <mergeCell ref="V21:V22"/>
    <mergeCell ref="Q20:Y20"/>
    <mergeCell ref="W21:AA22"/>
    <mergeCell ref="AC3:AL3"/>
    <mergeCell ref="AC4:AL8"/>
    <mergeCell ref="C17:AL18"/>
    <mergeCell ref="Y63:Z64"/>
    <mergeCell ref="AA63:AF64"/>
    <mergeCell ref="AG63:AL64"/>
    <mergeCell ref="AA67:AF68"/>
    <mergeCell ref="AA69:AF70"/>
    <mergeCell ref="AG65:AL66"/>
    <mergeCell ref="Y69:Z70"/>
    <mergeCell ref="C61:X62"/>
    <mergeCell ref="AA61:AF62"/>
    <mergeCell ref="AG57:AL57"/>
    <mergeCell ref="AG67:AL68"/>
    <mergeCell ref="C59:X60"/>
    <mergeCell ref="Y59:Z60"/>
    <mergeCell ref="AA59:AF60"/>
    <mergeCell ref="C57:X57"/>
    <mergeCell ref="Y57:Z57"/>
    <mergeCell ref="AA57:AF57"/>
    <mergeCell ref="AG58:AL58"/>
    <mergeCell ref="Y54:Z56"/>
    <mergeCell ref="T46:AA47"/>
    <mergeCell ref="AB46:AL47"/>
    <mergeCell ref="AA54:AB54"/>
    <mergeCell ref="AC54:AE54"/>
    <mergeCell ref="C54:X56"/>
    <mergeCell ref="T48:AA49"/>
    <mergeCell ref="AB48:AL49"/>
    <mergeCell ref="Y58:Z58"/>
    <mergeCell ref="AG77:AL78"/>
    <mergeCell ref="AG75:AL76"/>
    <mergeCell ref="AA79:AF80"/>
    <mergeCell ref="AG79:AL80"/>
    <mergeCell ref="AG59:AL60"/>
    <mergeCell ref="AG71:AL72"/>
    <mergeCell ref="AG69:AL70"/>
    <mergeCell ref="AG61:AL62"/>
    <mergeCell ref="AG73:AL74"/>
    <mergeCell ref="AA71:AF72"/>
    <mergeCell ref="C84:X85"/>
    <mergeCell ref="Y84:Z85"/>
    <mergeCell ref="AA84:AF85"/>
    <mergeCell ref="AG84:AL85"/>
    <mergeCell ref="AA81:AF82"/>
    <mergeCell ref="AG81:AL82"/>
    <mergeCell ref="C81:X82"/>
    <mergeCell ref="Y81:Z82"/>
    <mergeCell ref="AG83:AL83"/>
    <mergeCell ref="AG87:AL87"/>
    <mergeCell ref="C88:X89"/>
    <mergeCell ref="Y88:Z89"/>
    <mergeCell ref="AA88:AF89"/>
    <mergeCell ref="AG88:AL89"/>
    <mergeCell ref="Y86:Z87"/>
    <mergeCell ref="C86:X86"/>
    <mergeCell ref="AA86:AF86"/>
    <mergeCell ref="AG86:AL86"/>
    <mergeCell ref="Y96:Z97"/>
    <mergeCell ref="AA96:AF97"/>
    <mergeCell ref="AA87:AF87"/>
    <mergeCell ref="C90:X91"/>
    <mergeCell ref="Y90:Z91"/>
    <mergeCell ref="AA90:AF91"/>
    <mergeCell ref="C87:X87"/>
    <mergeCell ref="C92:X93"/>
    <mergeCell ref="C94:X95"/>
    <mergeCell ref="Y94:Z95"/>
    <mergeCell ref="C106:X107"/>
    <mergeCell ref="Y106:Z107"/>
    <mergeCell ref="C98:X99"/>
    <mergeCell ref="Y98:Z99"/>
    <mergeCell ref="AA98:AF99"/>
    <mergeCell ref="AG98:AL99"/>
    <mergeCell ref="AA106:AF107"/>
    <mergeCell ref="AG106:AL107"/>
    <mergeCell ref="AA108:AF109"/>
    <mergeCell ref="AG108:AL109"/>
    <mergeCell ref="AG100:AL101"/>
    <mergeCell ref="AG90:AL91"/>
    <mergeCell ref="AA94:AF95"/>
    <mergeCell ref="AG94:AL95"/>
    <mergeCell ref="AG102:AL103"/>
    <mergeCell ref="Y114:Z115"/>
    <mergeCell ref="AA114:AF115"/>
    <mergeCell ref="AG114:AL115"/>
    <mergeCell ref="AG110:AL111"/>
    <mergeCell ref="AG104:AL105"/>
    <mergeCell ref="AA110:AF111"/>
    <mergeCell ref="Y102:Z103"/>
    <mergeCell ref="AA102:AF103"/>
    <mergeCell ref="Y104:Z105"/>
    <mergeCell ref="AA112:AF113"/>
    <mergeCell ref="AG112:AL113"/>
    <mergeCell ref="Y123:Z124"/>
    <mergeCell ref="AA123:AF124"/>
    <mergeCell ref="AG120:AL120"/>
    <mergeCell ref="Y121:Z122"/>
    <mergeCell ref="AA121:AF122"/>
    <mergeCell ref="AG121:AL122"/>
    <mergeCell ref="AG123:AL124"/>
    <mergeCell ref="AH116:AL116"/>
    <mergeCell ref="C120:X120"/>
    <mergeCell ref="Y120:Z120"/>
    <mergeCell ref="AA120:AF120"/>
    <mergeCell ref="AG135:AL136"/>
    <mergeCell ref="AG133:AL134"/>
    <mergeCell ref="AG127:AL128"/>
    <mergeCell ref="C125:X126"/>
    <mergeCell ref="Y125:Z126"/>
    <mergeCell ref="AA125:AF126"/>
    <mergeCell ref="AG125:AL126"/>
    <mergeCell ref="AG154:AL154"/>
    <mergeCell ref="AA167:AF168"/>
    <mergeCell ref="AG167:AL168"/>
    <mergeCell ref="AG183:AL184"/>
    <mergeCell ref="AA165:AF166"/>
    <mergeCell ref="AG185:AL186"/>
    <mergeCell ref="AG181:AL182"/>
    <mergeCell ref="AA175:AF176"/>
    <mergeCell ref="AA181:AF182"/>
    <mergeCell ref="C179:X180"/>
    <mergeCell ref="Y179:Z180"/>
    <mergeCell ref="AA179:AF180"/>
    <mergeCell ref="AG187:AL188"/>
    <mergeCell ref="AG177:AL178"/>
    <mergeCell ref="C192:I193"/>
    <mergeCell ref="AA187:AF188"/>
    <mergeCell ref="Y183:Z184"/>
    <mergeCell ref="AA183:AF184"/>
    <mergeCell ref="Y185:Z186"/>
    <mergeCell ref="AA185:AF186"/>
    <mergeCell ref="J190:O190"/>
    <mergeCell ref="AG96:AL97"/>
    <mergeCell ref="AG139:AL139"/>
    <mergeCell ref="C135:X136"/>
    <mergeCell ref="C133:X134"/>
    <mergeCell ref="Y133:Z134"/>
    <mergeCell ref="AA133:AF134"/>
    <mergeCell ref="Y135:Z136"/>
    <mergeCell ref="AG137:AL138"/>
    <mergeCell ref="C123:X124"/>
    <mergeCell ref="C96:X97"/>
    <mergeCell ref="C150:X151"/>
    <mergeCell ref="C144:X145"/>
    <mergeCell ref="C177:X178"/>
    <mergeCell ref="C173:X174"/>
    <mergeCell ref="C159:X160"/>
    <mergeCell ref="C165:X166"/>
    <mergeCell ref="C154:X154"/>
    <mergeCell ref="AA135:AF136"/>
    <mergeCell ref="C137:X138"/>
    <mergeCell ref="Y137:Z138"/>
    <mergeCell ref="AA137:AF138"/>
    <mergeCell ref="C139:X139"/>
    <mergeCell ref="Y139:Z139"/>
    <mergeCell ref="AA139:AF139"/>
    <mergeCell ref="AA152:AF153"/>
    <mergeCell ref="AG152:AL153"/>
    <mergeCell ref="AA144:AF145"/>
    <mergeCell ref="AA161:AF161"/>
    <mergeCell ref="AG161:AL161"/>
    <mergeCell ref="AA148:AF149"/>
    <mergeCell ref="AG148:AL149"/>
    <mergeCell ref="AA146:AF147"/>
    <mergeCell ref="AG146:AL147"/>
    <mergeCell ref="AG155:AL156"/>
    <mergeCell ref="Y173:Z174"/>
    <mergeCell ref="AA173:AF174"/>
    <mergeCell ref="AG173:AL174"/>
    <mergeCell ref="AA162:AF162"/>
    <mergeCell ref="AG162:AL162"/>
    <mergeCell ref="AA171:AF172"/>
    <mergeCell ref="AG171:AL172"/>
    <mergeCell ref="AA163:AF164"/>
    <mergeCell ref="AG163:AL164"/>
    <mergeCell ref="Y187:Z188"/>
    <mergeCell ref="C175:X176"/>
    <mergeCell ref="Y175:Z176"/>
    <mergeCell ref="Y177:Z178"/>
    <mergeCell ref="AA177:AF178"/>
    <mergeCell ref="AG175:AL176"/>
    <mergeCell ref="C181:X182"/>
    <mergeCell ref="C185:X186"/>
    <mergeCell ref="AG179:AL180"/>
    <mergeCell ref="Y181:Z182"/>
    <mergeCell ref="R194:W194"/>
    <mergeCell ref="R193:W193"/>
    <mergeCell ref="R191:W191"/>
    <mergeCell ref="R190:W190"/>
    <mergeCell ref="C183:X184"/>
    <mergeCell ref="C187:X188"/>
    <mergeCell ref="J194:O194"/>
    <mergeCell ref="J191:O191"/>
    <mergeCell ref="J193:O193"/>
    <mergeCell ref="C190:H190"/>
    <mergeCell ref="Y140:Z141"/>
    <mergeCell ref="C142:X143"/>
    <mergeCell ref="Y161:Z162"/>
    <mergeCell ref="C161:X162"/>
    <mergeCell ref="Y171:Z172"/>
    <mergeCell ref="C163:X164"/>
    <mergeCell ref="Y165:Z166"/>
    <mergeCell ref="Y163:Z164"/>
    <mergeCell ref="Y150:Z151"/>
    <mergeCell ref="C171:X172"/>
    <mergeCell ref="Q33:AL34"/>
    <mergeCell ref="Q35:AL36"/>
    <mergeCell ref="C140:X141"/>
    <mergeCell ref="C148:X149"/>
    <mergeCell ref="Y148:Z149"/>
    <mergeCell ref="C157:X158"/>
    <mergeCell ref="C146:X147"/>
    <mergeCell ref="Y146:Z147"/>
    <mergeCell ref="Y144:Z145"/>
    <mergeCell ref="Y142:Z143"/>
    <mergeCell ref="AA73:AF74"/>
    <mergeCell ref="C69:X70"/>
    <mergeCell ref="C23:P24"/>
    <mergeCell ref="C25:P26"/>
    <mergeCell ref="C27:P28"/>
    <mergeCell ref="C29:P30"/>
    <mergeCell ref="C31:P32"/>
    <mergeCell ref="C33:P34"/>
    <mergeCell ref="C35:P36"/>
    <mergeCell ref="Q31:AL32"/>
    <mergeCell ref="C104:X105"/>
    <mergeCell ref="AA100:AF101"/>
    <mergeCell ref="AB44:AL45"/>
    <mergeCell ref="T44:AA45"/>
    <mergeCell ref="C58:X58"/>
    <mergeCell ref="C75:X76"/>
    <mergeCell ref="Y75:Z76"/>
    <mergeCell ref="AA75:AF76"/>
    <mergeCell ref="C73:X74"/>
    <mergeCell ref="Y73:Z74"/>
    <mergeCell ref="Y129:Z130"/>
    <mergeCell ref="AA129:AF130"/>
    <mergeCell ref="AA58:AF58"/>
    <mergeCell ref="AA104:AF105"/>
    <mergeCell ref="C77:X78"/>
    <mergeCell ref="Y77:Z78"/>
    <mergeCell ref="AA77:AF78"/>
    <mergeCell ref="C102:X103"/>
    <mergeCell ref="C100:X101"/>
    <mergeCell ref="Y100:Z101"/>
    <mergeCell ref="AG131:AL132"/>
    <mergeCell ref="AG129:AL130"/>
    <mergeCell ref="AG140:AL141"/>
    <mergeCell ref="AG142:AL143"/>
    <mergeCell ref="C127:X128"/>
    <mergeCell ref="Y127:Z128"/>
    <mergeCell ref="AA127:AF128"/>
    <mergeCell ref="C131:X132"/>
    <mergeCell ref="Y131:Z132"/>
    <mergeCell ref="C129:X130"/>
    <mergeCell ref="AA142:AF143"/>
    <mergeCell ref="AA140:AF141"/>
    <mergeCell ref="AS188:AV188"/>
    <mergeCell ref="AS115:AV115"/>
    <mergeCell ref="AA157:AF158"/>
    <mergeCell ref="AG157:AL158"/>
    <mergeCell ref="AA150:AF151"/>
    <mergeCell ref="AG150:AL151"/>
    <mergeCell ref="AG144:AL145"/>
    <mergeCell ref="AA131:AF132"/>
  </mergeCells>
  <conditionalFormatting sqref="C23 C33 C27 C25 C35">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fitToHeight="3"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115" min="2" max="37" man="1"/>
  </rowBreaks>
  <legacyDrawing r:id="rId2"/>
</worksheet>
</file>

<file path=xl/worksheets/sheet10.xml><?xml version="1.0" encoding="utf-8"?>
<worksheet xmlns="http://schemas.openxmlformats.org/spreadsheetml/2006/main" xmlns:r="http://schemas.openxmlformats.org/officeDocument/2006/relationships">
  <sheetPr>
    <tabColor indexed="41"/>
  </sheetPr>
  <dimension ref="B1:T5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1" customWidth="1"/>
    <col min="2" max="2" width="2.625" style="1" customWidth="1"/>
    <col min="3" max="13" width="3.75390625" style="1" customWidth="1"/>
    <col min="14" max="19" width="9.25390625" style="1" customWidth="1"/>
    <col min="20" max="21" width="2.75390625" style="1" customWidth="1"/>
    <col min="22" max="22" width="2.625" style="1" customWidth="1"/>
    <col min="23" max="16384" width="2.75390625" style="1" customWidth="1"/>
  </cols>
  <sheetData>
    <row r="1" spans="2:19" s="59" customFormat="1" ht="19.5" customHeight="1" thickBot="1">
      <c r="B1" s="266"/>
      <c r="C1" s="266"/>
      <c r="D1" s="266"/>
      <c r="E1" s="266"/>
      <c r="F1" s="266"/>
      <c r="G1" s="266"/>
      <c r="H1" s="266"/>
      <c r="I1" s="266"/>
      <c r="J1" s="266"/>
      <c r="K1" s="266"/>
      <c r="L1" s="266"/>
      <c r="M1" s="266"/>
      <c r="N1" s="266"/>
      <c r="O1" s="266"/>
      <c r="P1" s="266"/>
      <c r="Q1" s="266"/>
      <c r="R1" s="266"/>
      <c r="S1" s="266"/>
    </row>
    <row r="2" spans="2:20" ht="10.5" customHeight="1">
      <c r="B2" s="2"/>
      <c r="C2" s="3"/>
      <c r="D2" s="3"/>
      <c r="E2" s="3"/>
      <c r="F2" s="3"/>
      <c r="G2" s="3"/>
      <c r="H2" s="3"/>
      <c r="I2" s="3"/>
      <c r="J2" s="3"/>
      <c r="K2" s="3"/>
      <c r="L2" s="3"/>
      <c r="M2" s="3"/>
      <c r="N2" s="3"/>
      <c r="O2" s="3"/>
      <c r="P2" s="3"/>
      <c r="Q2" s="3"/>
      <c r="R2" s="3"/>
      <c r="S2" s="3"/>
      <c r="T2" s="4"/>
    </row>
    <row r="3" spans="2:20" ht="12" customHeight="1">
      <c r="B3" s="5"/>
      <c r="C3" s="1113" t="s">
        <v>867</v>
      </c>
      <c r="D3" s="1113"/>
      <c r="E3" s="1113"/>
      <c r="F3" s="1113"/>
      <c r="G3" s="1113"/>
      <c r="H3" s="1113"/>
      <c r="I3" s="1113"/>
      <c r="J3" s="1113"/>
      <c r="K3" s="1113"/>
      <c r="L3" s="1113"/>
      <c r="M3" s="1113"/>
      <c r="N3" s="1113"/>
      <c r="O3" s="1113"/>
      <c r="P3" s="1113"/>
      <c r="Q3" s="1113"/>
      <c r="R3" s="1113"/>
      <c r="S3" s="1113"/>
      <c r="T3" s="7"/>
    </row>
    <row r="4" spans="2:20" ht="12" customHeight="1">
      <c r="B4" s="5"/>
      <c r="C4" s="1113"/>
      <c r="D4" s="1113"/>
      <c r="E4" s="1113"/>
      <c r="F4" s="1113"/>
      <c r="G4" s="1113"/>
      <c r="H4" s="1113"/>
      <c r="I4" s="1113"/>
      <c r="J4" s="1113"/>
      <c r="K4" s="1113"/>
      <c r="L4" s="1113"/>
      <c r="M4" s="1113"/>
      <c r="N4" s="1113"/>
      <c r="O4" s="1113"/>
      <c r="P4" s="1113"/>
      <c r="Q4" s="1113"/>
      <c r="R4" s="1113"/>
      <c r="S4" s="1113"/>
      <c r="T4" s="7"/>
    </row>
    <row r="5" spans="2:20" ht="12" customHeight="1">
      <c r="B5" s="5"/>
      <c r="C5" s="1113"/>
      <c r="D5" s="1113"/>
      <c r="E5" s="1113"/>
      <c r="F5" s="1113"/>
      <c r="G5" s="1113"/>
      <c r="H5" s="1113"/>
      <c r="I5" s="1113"/>
      <c r="J5" s="1113"/>
      <c r="K5" s="1113"/>
      <c r="L5" s="1113"/>
      <c r="M5" s="1113"/>
      <c r="N5" s="1113"/>
      <c r="O5" s="1113"/>
      <c r="P5" s="1113"/>
      <c r="Q5" s="1113"/>
      <c r="R5" s="1113"/>
      <c r="S5" s="1113"/>
      <c r="T5" s="7"/>
    </row>
    <row r="6" spans="2:20" ht="12" customHeight="1">
      <c r="B6" s="5"/>
      <c r="C6" s="243"/>
      <c r="D6" s="243"/>
      <c r="E6" s="243"/>
      <c r="F6" s="243"/>
      <c r="G6" s="243"/>
      <c r="H6" s="243"/>
      <c r="I6" s="243"/>
      <c r="J6" s="243"/>
      <c r="K6" s="243"/>
      <c r="L6" s="243"/>
      <c r="M6" s="243"/>
      <c r="N6" s="243"/>
      <c r="O6" s="243"/>
      <c r="P6" s="243"/>
      <c r="Q6" s="243"/>
      <c r="R6" s="243"/>
      <c r="S6" s="243"/>
      <c r="T6" s="7"/>
    </row>
    <row r="7" spans="2:20" ht="21.75" customHeight="1">
      <c r="B7" s="5"/>
      <c r="C7" s="1123" t="s">
        <v>857</v>
      </c>
      <c r="D7" s="1124"/>
      <c r="E7" s="1124"/>
      <c r="F7" s="1124"/>
      <c r="G7" s="1124"/>
      <c r="H7" s="1124"/>
      <c r="I7" s="1124"/>
      <c r="J7" s="1124"/>
      <c r="K7" s="1124"/>
      <c r="L7" s="1124"/>
      <c r="M7" s="1125"/>
      <c r="N7" s="1157" t="s">
        <v>682</v>
      </c>
      <c r="O7" s="1157"/>
      <c r="P7" s="1157"/>
      <c r="Q7" s="1157"/>
      <c r="R7" s="1157"/>
      <c r="S7" s="1157"/>
      <c r="T7" s="7"/>
    </row>
    <row r="8" spans="2:20" ht="24" customHeight="1">
      <c r="B8" s="5"/>
      <c r="C8" s="1126"/>
      <c r="D8" s="1127"/>
      <c r="E8" s="1127"/>
      <c r="F8" s="1127"/>
      <c r="G8" s="1127"/>
      <c r="H8" s="1127"/>
      <c r="I8" s="1127"/>
      <c r="J8" s="1127"/>
      <c r="K8" s="1127"/>
      <c r="L8" s="1127"/>
      <c r="M8" s="1128"/>
      <c r="N8" s="1154" t="s">
        <v>677</v>
      </c>
      <c r="O8" s="1154"/>
      <c r="P8" s="1154" t="s">
        <v>678</v>
      </c>
      <c r="Q8" s="1154"/>
      <c r="R8" s="1157" t="s">
        <v>681</v>
      </c>
      <c r="S8" s="1157"/>
      <c r="T8" s="7"/>
    </row>
    <row r="9" spans="2:20" s="39" customFormat="1" ht="13.5" customHeight="1">
      <c r="B9" s="58"/>
      <c r="C9" s="1126"/>
      <c r="D9" s="1127"/>
      <c r="E9" s="1127"/>
      <c r="F9" s="1127"/>
      <c r="G9" s="1127"/>
      <c r="H9" s="1127"/>
      <c r="I9" s="1127"/>
      <c r="J9" s="1127"/>
      <c r="K9" s="1127"/>
      <c r="L9" s="1127"/>
      <c r="M9" s="1128"/>
      <c r="N9" s="1155" t="s">
        <v>737</v>
      </c>
      <c r="O9" s="1155" t="s">
        <v>679</v>
      </c>
      <c r="P9" s="1155" t="s">
        <v>737</v>
      </c>
      <c r="Q9" s="1155" t="s">
        <v>679</v>
      </c>
      <c r="R9" s="1155" t="s">
        <v>737</v>
      </c>
      <c r="S9" s="1155" t="s">
        <v>679</v>
      </c>
      <c r="T9" s="115"/>
    </row>
    <row r="10" spans="2:20" ht="13.5" customHeight="1">
      <c r="B10" s="5"/>
      <c r="C10" s="1126"/>
      <c r="D10" s="1127"/>
      <c r="E10" s="1127"/>
      <c r="F10" s="1127"/>
      <c r="G10" s="1127"/>
      <c r="H10" s="1127"/>
      <c r="I10" s="1127"/>
      <c r="J10" s="1127"/>
      <c r="K10" s="1127"/>
      <c r="L10" s="1127"/>
      <c r="M10" s="1128"/>
      <c r="N10" s="1155"/>
      <c r="O10" s="1155"/>
      <c r="P10" s="1155"/>
      <c r="Q10" s="1155"/>
      <c r="R10" s="1155"/>
      <c r="S10" s="1155"/>
      <c r="T10" s="7"/>
    </row>
    <row r="11" spans="2:20" ht="11.25" customHeight="1">
      <c r="B11" s="5"/>
      <c r="C11" s="1129"/>
      <c r="D11" s="1130"/>
      <c r="E11" s="1130"/>
      <c r="F11" s="1130"/>
      <c r="G11" s="1130"/>
      <c r="H11" s="1130"/>
      <c r="I11" s="1130"/>
      <c r="J11" s="1130"/>
      <c r="K11" s="1130"/>
      <c r="L11" s="1130"/>
      <c r="M11" s="1131"/>
      <c r="N11" s="1155"/>
      <c r="O11" s="1155"/>
      <c r="P11" s="1155"/>
      <c r="Q11" s="1155"/>
      <c r="R11" s="1155"/>
      <c r="S11" s="1155"/>
      <c r="T11" s="7"/>
    </row>
    <row r="12" spans="2:20" ht="12" customHeight="1">
      <c r="B12" s="5"/>
      <c r="C12" s="1060">
        <v>1</v>
      </c>
      <c r="D12" s="1061"/>
      <c r="E12" s="1061"/>
      <c r="F12" s="1061"/>
      <c r="G12" s="1061"/>
      <c r="H12" s="1061"/>
      <c r="I12" s="1061"/>
      <c r="J12" s="1061"/>
      <c r="K12" s="1061"/>
      <c r="L12" s="1061"/>
      <c r="M12" s="1062"/>
      <c r="N12" s="267">
        <v>2</v>
      </c>
      <c r="O12" s="267">
        <v>3</v>
      </c>
      <c r="P12" s="267">
        <v>4</v>
      </c>
      <c r="Q12" s="267">
        <v>5</v>
      </c>
      <c r="R12" s="267">
        <v>6</v>
      </c>
      <c r="S12" s="267">
        <v>7</v>
      </c>
      <c r="T12" s="7"/>
    </row>
    <row r="13" spans="2:20" ht="13.5" customHeight="1">
      <c r="B13" s="5"/>
      <c r="C13" s="1138" t="s">
        <v>868</v>
      </c>
      <c r="D13" s="1138"/>
      <c r="E13" s="1138"/>
      <c r="F13" s="1138"/>
      <c r="G13" s="1138"/>
      <c r="H13" s="1138"/>
      <c r="I13" s="1138"/>
      <c r="J13" s="1138"/>
      <c r="K13" s="1138"/>
      <c r="L13" s="1138"/>
      <c r="M13" s="1138"/>
      <c r="N13" s="268">
        <f>'Форма №1'!AG137</f>
        <v>0</v>
      </c>
      <c r="O13" s="271">
        <f aca="true" t="shared" si="0" ref="O13:O44">IF(N$45=0,0,N13/N$45)</f>
        <v>0</v>
      </c>
      <c r="P13" s="268">
        <f>'Форма №1'!AA137</f>
        <v>0</v>
      </c>
      <c r="Q13" s="271">
        <f aca="true" t="shared" si="1" ref="Q13:Q44">IF(P$45=0,0,P13/P$45)</f>
        <v>0</v>
      </c>
      <c r="R13" s="268">
        <f aca="true" t="shared" si="2" ref="R13:R44">P13-N13</f>
        <v>0</v>
      </c>
      <c r="S13" s="271">
        <f aca="true" t="shared" si="3" ref="S13:S44">Q13-O13</f>
        <v>0</v>
      </c>
      <c r="T13" s="7"/>
    </row>
    <row r="14" spans="2:20" ht="13.5" customHeight="1">
      <c r="B14" s="5"/>
      <c r="C14" s="1156" t="s">
        <v>708</v>
      </c>
      <c r="D14" s="1139"/>
      <c r="E14" s="1139"/>
      <c r="F14" s="1139"/>
      <c r="G14" s="1139"/>
      <c r="H14" s="1139"/>
      <c r="I14" s="1139"/>
      <c r="J14" s="1139"/>
      <c r="K14" s="1139"/>
      <c r="L14" s="1139"/>
      <c r="M14" s="1139"/>
      <c r="N14" s="269">
        <f>'Форма №1'!AG121</f>
        <v>0</v>
      </c>
      <c r="O14" s="272">
        <f t="shared" si="0"/>
        <v>0</v>
      </c>
      <c r="P14" s="269">
        <f>'Форма №1'!AA121</f>
        <v>0</v>
      </c>
      <c r="Q14" s="272">
        <f t="shared" si="1"/>
        <v>0</v>
      </c>
      <c r="R14" s="269">
        <f t="shared" si="2"/>
        <v>0</v>
      </c>
      <c r="S14" s="272">
        <f t="shared" si="3"/>
        <v>0</v>
      </c>
      <c r="T14" s="7"/>
    </row>
    <row r="15" spans="2:20" ht="13.5" customHeight="1">
      <c r="B15" s="5"/>
      <c r="C15" s="1139" t="s">
        <v>709</v>
      </c>
      <c r="D15" s="1139"/>
      <c r="E15" s="1139"/>
      <c r="F15" s="1139"/>
      <c r="G15" s="1139"/>
      <c r="H15" s="1139"/>
      <c r="I15" s="1139"/>
      <c r="J15" s="1139"/>
      <c r="K15" s="1139"/>
      <c r="L15" s="1139"/>
      <c r="M15" s="1139"/>
      <c r="N15" s="269">
        <f>'Форма №1'!AG123</f>
        <v>0</v>
      </c>
      <c r="O15" s="272">
        <f t="shared" si="0"/>
        <v>0</v>
      </c>
      <c r="P15" s="269">
        <f>'Форма №1'!AA123</f>
        <v>0</v>
      </c>
      <c r="Q15" s="272">
        <f t="shared" si="1"/>
        <v>0</v>
      </c>
      <c r="R15" s="269">
        <f t="shared" si="2"/>
        <v>0</v>
      </c>
      <c r="S15" s="272">
        <f t="shared" si="3"/>
        <v>0</v>
      </c>
      <c r="T15" s="7"/>
    </row>
    <row r="16" spans="2:20" ht="27.75" customHeight="1">
      <c r="B16" s="5"/>
      <c r="C16" s="1139" t="s">
        <v>710</v>
      </c>
      <c r="D16" s="1139"/>
      <c r="E16" s="1139"/>
      <c r="F16" s="1139"/>
      <c r="G16" s="1139"/>
      <c r="H16" s="1139"/>
      <c r="I16" s="1139"/>
      <c r="J16" s="1139"/>
      <c r="K16" s="1139"/>
      <c r="L16" s="1139"/>
      <c r="M16" s="1139"/>
      <c r="N16" s="269">
        <f>'Форма №1'!AG125</f>
        <v>0</v>
      </c>
      <c r="O16" s="272">
        <f t="shared" si="0"/>
        <v>0</v>
      </c>
      <c r="P16" s="269">
        <f>'Форма №1'!AA125</f>
        <v>0</v>
      </c>
      <c r="Q16" s="272">
        <f t="shared" si="1"/>
        <v>0</v>
      </c>
      <c r="R16" s="269">
        <f t="shared" si="2"/>
        <v>0</v>
      </c>
      <c r="S16" s="272">
        <f t="shared" si="3"/>
        <v>0</v>
      </c>
      <c r="T16" s="7"/>
    </row>
    <row r="17" spans="2:20" ht="13.5" customHeight="1">
      <c r="B17" s="5"/>
      <c r="C17" s="1139" t="s">
        <v>711</v>
      </c>
      <c r="D17" s="1139"/>
      <c r="E17" s="1139"/>
      <c r="F17" s="1139"/>
      <c r="G17" s="1139"/>
      <c r="H17" s="1139"/>
      <c r="I17" s="1139"/>
      <c r="J17" s="1139"/>
      <c r="K17" s="1139"/>
      <c r="L17" s="1139"/>
      <c r="M17" s="1139"/>
      <c r="N17" s="269">
        <f>'Форма №1'!AG127</f>
        <v>0</v>
      </c>
      <c r="O17" s="272">
        <f t="shared" si="0"/>
        <v>0</v>
      </c>
      <c r="P17" s="269">
        <f>'Форма №1'!AA127</f>
        <v>0</v>
      </c>
      <c r="Q17" s="272">
        <f t="shared" si="1"/>
        <v>0</v>
      </c>
      <c r="R17" s="269">
        <f t="shared" si="2"/>
        <v>0</v>
      </c>
      <c r="S17" s="272">
        <f t="shared" si="3"/>
        <v>0</v>
      </c>
      <c r="T17" s="7"/>
    </row>
    <row r="18" spans="2:20" ht="13.5" customHeight="1">
      <c r="B18" s="5"/>
      <c r="C18" s="1139" t="s">
        <v>712</v>
      </c>
      <c r="D18" s="1139"/>
      <c r="E18" s="1139"/>
      <c r="F18" s="1139"/>
      <c r="G18" s="1139"/>
      <c r="H18" s="1139"/>
      <c r="I18" s="1139"/>
      <c r="J18" s="1139"/>
      <c r="K18" s="1139"/>
      <c r="L18" s="1139"/>
      <c r="M18" s="1139"/>
      <c r="N18" s="269">
        <f>'Форма №1'!AG129</f>
        <v>0</v>
      </c>
      <c r="O18" s="272">
        <f t="shared" si="0"/>
        <v>0</v>
      </c>
      <c r="P18" s="269">
        <f>'Форма №1'!AA129</f>
        <v>0</v>
      </c>
      <c r="Q18" s="272">
        <f t="shared" si="1"/>
        <v>0</v>
      </c>
      <c r="R18" s="269">
        <f t="shared" si="2"/>
        <v>0</v>
      </c>
      <c r="S18" s="272">
        <f t="shared" si="3"/>
        <v>0</v>
      </c>
      <c r="T18" s="7"/>
    </row>
    <row r="19" spans="2:20" ht="24.75" customHeight="1">
      <c r="B19" s="5"/>
      <c r="C19" s="1139" t="s">
        <v>713</v>
      </c>
      <c r="D19" s="1139"/>
      <c r="E19" s="1139"/>
      <c r="F19" s="1139"/>
      <c r="G19" s="1139"/>
      <c r="H19" s="1139"/>
      <c r="I19" s="1139"/>
      <c r="J19" s="1139"/>
      <c r="K19" s="1139"/>
      <c r="L19" s="1139"/>
      <c r="M19" s="1139"/>
      <c r="N19" s="269">
        <f>'Форма №1'!AG131</f>
        <v>0</v>
      </c>
      <c r="O19" s="272">
        <f t="shared" si="0"/>
        <v>0</v>
      </c>
      <c r="P19" s="269">
        <f>'Форма №1'!AA131</f>
        <v>0</v>
      </c>
      <c r="Q19" s="272">
        <f t="shared" si="1"/>
        <v>0</v>
      </c>
      <c r="R19" s="269">
        <f t="shared" si="2"/>
        <v>0</v>
      </c>
      <c r="S19" s="272">
        <f t="shared" si="3"/>
        <v>0</v>
      </c>
      <c r="T19" s="7"/>
    </row>
    <row r="20" spans="2:20" s="10" customFormat="1" ht="24" customHeight="1">
      <c r="B20" s="11"/>
      <c r="C20" s="1139" t="s">
        <v>714</v>
      </c>
      <c r="D20" s="1139"/>
      <c r="E20" s="1139"/>
      <c r="F20" s="1139"/>
      <c r="G20" s="1139"/>
      <c r="H20" s="1139"/>
      <c r="I20" s="1139"/>
      <c r="J20" s="1139"/>
      <c r="K20" s="1139"/>
      <c r="L20" s="1139"/>
      <c r="M20" s="1139"/>
      <c r="N20" s="269">
        <f>'Форма №1'!AG133</f>
        <v>0</v>
      </c>
      <c r="O20" s="272">
        <f t="shared" si="0"/>
        <v>0</v>
      </c>
      <c r="P20" s="269">
        <f>'Форма №1'!AA133</f>
        <v>0</v>
      </c>
      <c r="Q20" s="272">
        <f t="shared" si="1"/>
        <v>0</v>
      </c>
      <c r="R20" s="269">
        <f t="shared" si="2"/>
        <v>0</v>
      </c>
      <c r="S20" s="272">
        <f t="shared" si="3"/>
        <v>0</v>
      </c>
      <c r="T20" s="12"/>
    </row>
    <row r="21" spans="2:20" s="10" customFormat="1" ht="13.5" customHeight="1">
      <c r="B21" s="11"/>
      <c r="C21" s="1139" t="s">
        <v>715</v>
      </c>
      <c r="D21" s="1139"/>
      <c r="E21" s="1139"/>
      <c r="F21" s="1139"/>
      <c r="G21" s="1139"/>
      <c r="H21" s="1139"/>
      <c r="I21" s="1139"/>
      <c r="J21" s="1139"/>
      <c r="K21" s="1139"/>
      <c r="L21" s="1139"/>
      <c r="M21" s="1139"/>
      <c r="N21" s="269">
        <f>'Форма №1'!AG135</f>
        <v>0</v>
      </c>
      <c r="O21" s="272">
        <f t="shared" si="0"/>
        <v>0</v>
      </c>
      <c r="P21" s="269">
        <f>'Форма №1'!AA135</f>
        <v>0</v>
      </c>
      <c r="Q21" s="272">
        <f t="shared" si="1"/>
        <v>0</v>
      </c>
      <c r="R21" s="269">
        <f t="shared" si="2"/>
        <v>0</v>
      </c>
      <c r="S21" s="272">
        <f t="shared" si="3"/>
        <v>0</v>
      </c>
      <c r="T21" s="12"/>
    </row>
    <row r="22" spans="2:20" s="10" customFormat="1" ht="13.5" customHeight="1">
      <c r="B22" s="11"/>
      <c r="C22" s="1148" t="s">
        <v>869</v>
      </c>
      <c r="D22" s="1149"/>
      <c r="E22" s="1149"/>
      <c r="F22" s="1149"/>
      <c r="G22" s="1149"/>
      <c r="H22" s="1149"/>
      <c r="I22" s="1149"/>
      <c r="J22" s="1149"/>
      <c r="K22" s="1149"/>
      <c r="L22" s="1149"/>
      <c r="M22" s="1150"/>
      <c r="N22" s="270">
        <f>'Форма №1'!AG152</f>
        <v>0</v>
      </c>
      <c r="O22" s="273">
        <f t="shared" si="0"/>
        <v>0</v>
      </c>
      <c r="P22" s="270">
        <f>'Форма №1'!AA152</f>
        <v>0</v>
      </c>
      <c r="Q22" s="273">
        <f t="shared" si="1"/>
        <v>0</v>
      </c>
      <c r="R22" s="270">
        <f t="shared" si="2"/>
        <v>0</v>
      </c>
      <c r="S22" s="273">
        <f t="shared" si="3"/>
        <v>0</v>
      </c>
      <c r="T22" s="12"/>
    </row>
    <row r="23" spans="2:20" s="10" customFormat="1" ht="13.5" customHeight="1">
      <c r="B23" s="11"/>
      <c r="C23" s="1139" t="s">
        <v>716</v>
      </c>
      <c r="D23" s="1139"/>
      <c r="E23" s="1139"/>
      <c r="F23" s="1139"/>
      <c r="G23" s="1139"/>
      <c r="H23" s="1139"/>
      <c r="I23" s="1139"/>
      <c r="J23" s="1139"/>
      <c r="K23" s="1139"/>
      <c r="L23" s="1139"/>
      <c r="M23" s="1139"/>
      <c r="N23" s="269">
        <f>'Форма №1'!AG140</f>
        <v>0</v>
      </c>
      <c r="O23" s="272">
        <f t="shared" si="0"/>
        <v>0</v>
      </c>
      <c r="P23" s="269">
        <f>'Форма №1'!AA140</f>
        <v>0</v>
      </c>
      <c r="Q23" s="272">
        <f t="shared" si="1"/>
        <v>0</v>
      </c>
      <c r="R23" s="269">
        <f t="shared" si="2"/>
        <v>0</v>
      </c>
      <c r="S23" s="272">
        <f t="shared" si="3"/>
        <v>0</v>
      </c>
      <c r="T23" s="12"/>
    </row>
    <row r="24" spans="2:20" s="10" customFormat="1" ht="23.25" customHeight="1">
      <c r="B24" s="11"/>
      <c r="C24" s="1139" t="s">
        <v>717</v>
      </c>
      <c r="D24" s="1139"/>
      <c r="E24" s="1139"/>
      <c r="F24" s="1139"/>
      <c r="G24" s="1139"/>
      <c r="H24" s="1139"/>
      <c r="I24" s="1139"/>
      <c r="J24" s="1139"/>
      <c r="K24" s="1139"/>
      <c r="L24" s="1139"/>
      <c r="M24" s="1139"/>
      <c r="N24" s="269">
        <f>'Форма №1'!AG142</f>
        <v>0</v>
      </c>
      <c r="O24" s="272">
        <f t="shared" si="0"/>
        <v>0</v>
      </c>
      <c r="P24" s="269">
        <f>'Форма №1'!AA142</f>
        <v>0</v>
      </c>
      <c r="Q24" s="272">
        <f t="shared" si="1"/>
        <v>0</v>
      </c>
      <c r="R24" s="269">
        <f t="shared" si="2"/>
        <v>0</v>
      </c>
      <c r="S24" s="272">
        <f t="shared" si="3"/>
        <v>0</v>
      </c>
      <c r="T24" s="12"/>
    </row>
    <row r="25" spans="2:20" s="10" customFormat="1" ht="13.5" customHeight="1">
      <c r="B25" s="11"/>
      <c r="C25" s="1139" t="s">
        <v>718</v>
      </c>
      <c r="D25" s="1139"/>
      <c r="E25" s="1139"/>
      <c r="F25" s="1139"/>
      <c r="G25" s="1139"/>
      <c r="H25" s="1139"/>
      <c r="I25" s="1139"/>
      <c r="J25" s="1139"/>
      <c r="K25" s="1139"/>
      <c r="L25" s="1139"/>
      <c r="M25" s="1139"/>
      <c r="N25" s="269">
        <f>'Форма №1'!AG144</f>
        <v>0</v>
      </c>
      <c r="O25" s="272">
        <f t="shared" si="0"/>
        <v>0</v>
      </c>
      <c r="P25" s="269">
        <f>'Форма №1'!AA144</f>
        <v>0</v>
      </c>
      <c r="Q25" s="272">
        <f t="shared" si="1"/>
        <v>0</v>
      </c>
      <c r="R25" s="269">
        <f t="shared" si="2"/>
        <v>0</v>
      </c>
      <c r="S25" s="272">
        <f t="shared" si="3"/>
        <v>0</v>
      </c>
      <c r="T25" s="12"/>
    </row>
    <row r="26" spans="2:20" s="10" customFormat="1" ht="13.5" customHeight="1">
      <c r="B26" s="11"/>
      <c r="C26" s="1139" t="s">
        <v>719</v>
      </c>
      <c r="D26" s="1139"/>
      <c r="E26" s="1139"/>
      <c r="F26" s="1139"/>
      <c r="G26" s="1139"/>
      <c r="H26" s="1139"/>
      <c r="I26" s="1139"/>
      <c r="J26" s="1139"/>
      <c r="K26" s="1139"/>
      <c r="L26" s="1139"/>
      <c r="M26" s="1139"/>
      <c r="N26" s="269">
        <f>'Форма №1'!AG146</f>
        <v>0</v>
      </c>
      <c r="O26" s="272">
        <f t="shared" si="0"/>
        <v>0</v>
      </c>
      <c r="P26" s="269">
        <f>'Форма №1'!AA146</f>
        <v>0</v>
      </c>
      <c r="Q26" s="272">
        <f t="shared" si="1"/>
        <v>0</v>
      </c>
      <c r="R26" s="269">
        <f t="shared" si="2"/>
        <v>0</v>
      </c>
      <c r="S26" s="272">
        <f t="shared" si="3"/>
        <v>0</v>
      </c>
      <c r="T26" s="12"/>
    </row>
    <row r="27" spans="2:20" s="10" customFormat="1" ht="13.5" customHeight="1">
      <c r="B27" s="11"/>
      <c r="C27" s="1139" t="s">
        <v>720</v>
      </c>
      <c r="D27" s="1139"/>
      <c r="E27" s="1139"/>
      <c r="F27" s="1139"/>
      <c r="G27" s="1139"/>
      <c r="H27" s="1139"/>
      <c r="I27" s="1139"/>
      <c r="J27" s="1139"/>
      <c r="K27" s="1139"/>
      <c r="L27" s="1139"/>
      <c r="M27" s="1139"/>
      <c r="N27" s="269">
        <f>'Форма №1'!AG148</f>
        <v>0</v>
      </c>
      <c r="O27" s="272">
        <f t="shared" si="0"/>
        <v>0</v>
      </c>
      <c r="P27" s="269">
        <f>'Форма №1'!AA148</f>
        <v>0</v>
      </c>
      <c r="Q27" s="272">
        <f t="shared" si="1"/>
        <v>0</v>
      </c>
      <c r="R27" s="269">
        <f t="shared" si="2"/>
        <v>0</v>
      </c>
      <c r="S27" s="272">
        <f t="shared" si="3"/>
        <v>0</v>
      </c>
      <c r="T27" s="12"/>
    </row>
    <row r="28" spans="2:20" s="10" customFormat="1" ht="13.5" customHeight="1">
      <c r="B28" s="11"/>
      <c r="C28" s="1139" t="s">
        <v>721</v>
      </c>
      <c r="D28" s="1139"/>
      <c r="E28" s="1139"/>
      <c r="F28" s="1139"/>
      <c r="G28" s="1139"/>
      <c r="H28" s="1139"/>
      <c r="I28" s="1139"/>
      <c r="J28" s="1139"/>
      <c r="K28" s="1139"/>
      <c r="L28" s="1139"/>
      <c r="M28" s="1139"/>
      <c r="N28" s="269">
        <f>'Форма №1'!AG150</f>
        <v>0</v>
      </c>
      <c r="O28" s="272">
        <f t="shared" si="0"/>
        <v>0</v>
      </c>
      <c r="P28" s="269">
        <f>'Форма №1'!AA150</f>
        <v>0</v>
      </c>
      <c r="Q28" s="272">
        <f t="shared" si="1"/>
        <v>0</v>
      </c>
      <c r="R28" s="269">
        <f t="shared" si="2"/>
        <v>0</v>
      </c>
      <c r="S28" s="272">
        <f t="shared" si="3"/>
        <v>0</v>
      </c>
      <c r="T28" s="12"/>
    </row>
    <row r="29" spans="2:20" s="10" customFormat="1" ht="13.5" customHeight="1">
      <c r="B29" s="11"/>
      <c r="C29" s="1141" t="s">
        <v>870</v>
      </c>
      <c r="D29" s="1141"/>
      <c r="E29" s="1141"/>
      <c r="F29" s="1141"/>
      <c r="G29" s="1141"/>
      <c r="H29" s="1141"/>
      <c r="I29" s="1141"/>
      <c r="J29" s="1141"/>
      <c r="K29" s="1141"/>
      <c r="L29" s="1141"/>
      <c r="M29" s="1141"/>
      <c r="N29" s="270">
        <f>'Форма №1'!AG185</f>
        <v>0</v>
      </c>
      <c r="O29" s="273">
        <f t="shared" si="0"/>
        <v>0</v>
      </c>
      <c r="P29" s="270">
        <f>'Форма №1'!AA185</f>
        <v>0</v>
      </c>
      <c r="Q29" s="273">
        <f t="shared" si="1"/>
        <v>0</v>
      </c>
      <c r="R29" s="270">
        <f t="shared" si="2"/>
        <v>0</v>
      </c>
      <c r="S29" s="273">
        <f t="shared" si="3"/>
        <v>0</v>
      </c>
      <c r="T29" s="12"/>
    </row>
    <row r="30" spans="2:20" s="10" customFormat="1" ht="13.5" customHeight="1">
      <c r="B30" s="11"/>
      <c r="C30" s="1139" t="s">
        <v>722</v>
      </c>
      <c r="D30" s="1139"/>
      <c r="E30" s="1139"/>
      <c r="F30" s="1139"/>
      <c r="G30" s="1139"/>
      <c r="H30" s="1139"/>
      <c r="I30" s="1139"/>
      <c r="J30" s="1139"/>
      <c r="K30" s="1139"/>
      <c r="L30" s="1139"/>
      <c r="M30" s="1139"/>
      <c r="N30" s="269">
        <f>'Форма №1'!AG155</f>
        <v>0</v>
      </c>
      <c r="O30" s="272">
        <f t="shared" si="0"/>
        <v>0</v>
      </c>
      <c r="P30" s="269">
        <f>'Форма №1'!AA155</f>
        <v>0</v>
      </c>
      <c r="Q30" s="272">
        <f t="shared" si="1"/>
        <v>0</v>
      </c>
      <c r="R30" s="269">
        <f t="shared" si="2"/>
        <v>0</v>
      </c>
      <c r="S30" s="272">
        <f t="shared" si="3"/>
        <v>0</v>
      </c>
      <c r="T30" s="12"/>
    </row>
    <row r="31" spans="2:20" s="10" customFormat="1" ht="27.75" customHeight="1">
      <c r="B31" s="11"/>
      <c r="C31" s="1139" t="s">
        <v>736</v>
      </c>
      <c r="D31" s="1139"/>
      <c r="E31" s="1139"/>
      <c r="F31" s="1139"/>
      <c r="G31" s="1139"/>
      <c r="H31" s="1139"/>
      <c r="I31" s="1139"/>
      <c r="J31" s="1139"/>
      <c r="K31" s="1139"/>
      <c r="L31" s="1139"/>
      <c r="M31" s="1139"/>
      <c r="N31" s="269">
        <f>'Форма №1'!AG157</f>
        <v>0</v>
      </c>
      <c r="O31" s="272">
        <f t="shared" si="0"/>
        <v>0</v>
      </c>
      <c r="P31" s="269">
        <f>'Форма №1'!AA157</f>
        <v>0</v>
      </c>
      <c r="Q31" s="272">
        <f t="shared" si="1"/>
        <v>0</v>
      </c>
      <c r="R31" s="269">
        <f t="shared" si="2"/>
        <v>0</v>
      </c>
      <c r="S31" s="272">
        <f t="shared" si="3"/>
        <v>0</v>
      </c>
      <c r="T31" s="12"/>
    </row>
    <row r="32" spans="2:20" ht="26.25" customHeight="1">
      <c r="B32" s="5"/>
      <c r="C32" s="1139" t="s">
        <v>723</v>
      </c>
      <c r="D32" s="1139"/>
      <c r="E32" s="1139"/>
      <c r="F32" s="1139"/>
      <c r="G32" s="1139"/>
      <c r="H32" s="1139"/>
      <c r="I32" s="1139"/>
      <c r="J32" s="1139"/>
      <c r="K32" s="1139"/>
      <c r="L32" s="1139"/>
      <c r="M32" s="1139"/>
      <c r="N32" s="269">
        <f>'Форма №1'!AG159</f>
        <v>0</v>
      </c>
      <c r="O32" s="272">
        <f t="shared" si="0"/>
        <v>0</v>
      </c>
      <c r="P32" s="269">
        <f>'Форма №1'!AA159</f>
        <v>0</v>
      </c>
      <c r="Q32" s="272">
        <f t="shared" si="1"/>
        <v>0</v>
      </c>
      <c r="R32" s="269">
        <f t="shared" si="2"/>
        <v>0</v>
      </c>
      <c r="S32" s="272">
        <f t="shared" si="3"/>
        <v>0</v>
      </c>
      <c r="T32" s="7"/>
    </row>
    <row r="33" spans="2:20" ht="37.5" customHeight="1">
      <c r="B33" s="5"/>
      <c r="C33" s="1140" t="s">
        <v>724</v>
      </c>
      <c r="D33" s="1140"/>
      <c r="E33" s="1140"/>
      <c r="F33" s="1140"/>
      <c r="G33" s="1140"/>
      <c r="H33" s="1140"/>
      <c r="I33" s="1140"/>
      <c r="J33" s="1140"/>
      <c r="K33" s="1140"/>
      <c r="L33" s="1140"/>
      <c r="M33" s="1140"/>
      <c r="N33" s="269">
        <f>'Форма №1'!AG162</f>
        <v>0</v>
      </c>
      <c r="O33" s="272">
        <f t="shared" si="0"/>
        <v>0</v>
      </c>
      <c r="P33" s="269">
        <f>'Форма №1'!AA162</f>
        <v>0</v>
      </c>
      <c r="Q33" s="272">
        <f t="shared" si="1"/>
        <v>0</v>
      </c>
      <c r="R33" s="269">
        <f t="shared" si="2"/>
        <v>0</v>
      </c>
      <c r="S33" s="272">
        <f t="shared" si="3"/>
        <v>0</v>
      </c>
      <c r="T33" s="7"/>
    </row>
    <row r="34" spans="2:20" ht="13.5" customHeight="1">
      <c r="B34" s="5"/>
      <c r="C34" s="1140" t="s">
        <v>725</v>
      </c>
      <c r="D34" s="1140"/>
      <c r="E34" s="1140"/>
      <c r="F34" s="1140"/>
      <c r="G34" s="1140"/>
      <c r="H34" s="1140"/>
      <c r="I34" s="1140"/>
      <c r="J34" s="1140"/>
      <c r="K34" s="1140"/>
      <c r="L34" s="1140"/>
      <c r="M34" s="1140"/>
      <c r="N34" s="269">
        <f>'Форма №1'!AG163</f>
        <v>0</v>
      </c>
      <c r="O34" s="272">
        <f t="shared" si="0"/>
        <v>0</v>
      </c>
      <c r="P34" s="269">
        <f>'Форма №1'!AA163</f>
        <v>0</v>
      </c>
      <c r="Q34" s="272">
        <f t="shared" si="1"/>
        <v>0</v>
      </c>
      <c r="R34" s="269">
        <f t="shared" si="2"/>
        <v>0</v>
      </c>
      <c r="S34" s="272">
        <f t="shared" si="3"/>
        <v>0</v>
      </c>
      <c r="T34" s="7"/>
    </row>
    <row r="35" spans="2:20" ht="13.5" customHeight="1">
      <c r="B35" s="5"/>
      <c r="C35" s="1140" t="s">
        <v>726</v>
      </c>
      <c r="D35" s="1140"/>
      <c r="E35" s="1140"/>
      <c r="F35" s="1140"/>
      <c r="G35" s="1140"/>
      <c r="H35" s="1140"/>
      <c r="I35" s="1140"/>
      <c r="J35" s="1140"/>
      <c r="K35" s="1140"/>
      <c r="L35" s="1140"/>
      <c r="M35" s="1140"/>
      <c r="N35" s="269">
        <f>'Форма №1'!AG165</f>
        <v>0</v>
      </c>
      <c r="O35" s="272">
        <f t="shared" si="0"/>
        <v>0</v>
      </c>
      <c r="P35" s="269">
        <f>'Форма №1'!AA165</f>
        <v>0</v>
      </c>
      <c r="Q35" s="272">
        <f t="shared" si="1"/>
        <v>0</v>
      </c>
      <c r="R35" s="269">
        <f t="shared" si="2"/>
        <v>0</v>
      </c>
      <c r="S35" s="272">
        <f t="shared" si="3"/>
        <v>0</v>
      </c>
      <c r="T35" s="7"/>
    </row>
    <row r="36" spans="2:20" ht="26.25" customHeight="1">
      <c r="B36" s="5"/>
      <c r="C36" s="1151" t="s">
        <v>727</v>
      </c>
      <c r="D36" s="1152"/>
      <c r="E36" s="1152"/>
      <c r="F36" s="1152"/>
      <c r="G36" s="1152"/>
      <c r="H36" s="1152"/>
      <c r="I36" s="1152"/>
      <c r="J36" s="1152"/>
      <c r="K36" s="1152"/>
      <c r="L36" s="1152"/>
      <c r="M36" s="1153"/>
      <c r="N36" s="269">
        <f>'Форма №1'!AG167</f>
        <v>0</v>
      </c>
      <c r="O36" s="272">
        <f t="shared" si="0"/>
        <v>0</v>
      </c>
      <c r="P36" s="269">
        <f>'Форма №1'!AA167</f>
        <v>0</v>
      </c>
      <c r="Q36" s="272">
        <f t="shared" si="1"/>
        <v>0</v>
      </c>
      <c r="R36" s="269">
        <f t="shared" si="2"/>
        <v>0</v>
      </c>
      <c r="S36" s="272">
        <f t="shared" si="3"/>
        <v>0</v>
      </c>
      <c r="T36" s="7"/>
    </row>
    <row r="37" spans="2:20" ht="13.5" customHeight="1">
      <c r="B37" s="5"/>
      <c r="C37" s="1140" t="s">
        <v>728</v>
      </c>
      <c r="D37" s="1140"/>
      <c r="E37" s="1140"/>
      <c r="F37" s="1140"/>
      <c r="G37" s="1140"/>
      <c r="H37" s="1140"/>
      <c r="I37" s="1140"/>
      <c r="J37" s="1140"/>
      <c r="K37" s="1140"/>
      <c r="L37" s="1140"/>
      <c r="M37" s="1140"/>
      <c r="N37" s="269">
        <f>'Форма №1'!AG169</f>
        <v>0</v>
      </c>
      <c r="O37" s="272">
        <f t="shared" si="0"/>
        <v>0</v>
      </c>
      <c r="P37" s="269">
        <f>'Форма №1'!AA169</f>
        <v>0</v>
      </c>
      <c r="Q37" s="272">
        <f t="shared" si="1"/>
        <v>0</v>
      </c>
      <c r="R37" s="269">
        <f t="shared" si="2"/>
        <v>0</v>
      </c>
      <c r="S37" s="272">
        <f t="shared" si="3"/>
        <v>0</v>
      </c>
      <c r="T37" s="7"/>
    </row>
    <row r="38" spans="2:20" ht="13.5" customHeight="1">
      <c r="B38" s="5"/>
      <c r="C38" s="1140" t="s">
        <v>729</v>
      </c>
      <c r="D38" s="1140"/>
      <c r="E38" s="1140"/>
      <c r="F38" s="1140"/>
      <c r="G38" s="1140"/>
      <c r="H38" s="1140"/>
      <c r="I38" s="1140"/>
      <c r="J38" s="1140"/>
      <c r="K38" s="1140"/>
      <c r="L38" s="1140"/>
      <c r="M38" s="1140"/>
      <c r="N38" s="269">
        <f>'Форма №1'!AG171</f>
        <v>0</v>
      </c>
      <c r="O38" s="272">
        <f t="shared" si="0"/>
        <v>0</v>
      </c>
      <c r="P38" s="269">
        <f>'Форма №1'!AA171</f>
        <v>0</v>
      </c>
      <c r="Q38" s="272">
        <f t="shared" si="1"/>
        <v>0</v>
      </c>
      <c r="R38" s="269">
        <f t="shared" si="2"/>
        <v>0</v>
      </c>
      <c r="S38" s="272">
        <f t="shared" si="3"/>
        <v>0</v>
      </c>
      <c r="T38" s="7"/>
    </row>
    <row r="39" spans="2:20" ht="27" customHeight="1">
      <c r="B39" s="5"/>
      <c r="C39" s="1140" t="s">
        <v>730</v>
      </c>
      <c r="D39" s="1140"/>
      <c r="E39" s="1140"/>
      <c r="F39" s="1140"/>
      <c r="G39" s="1140"/>
      <c r="H39" s="1140"/>
      <c r="I39" s="1140"/>
      <c r="J39" s="1140"/>
      <c r="K39" s="1140"/>
      <c r="L39" s="1140"/>
      <c r="M39" s="1140"/>
      <c r="N39" s="269">
        <f>'Форма №1'!AG173</f>
        <v>0</v>
      </c>
      <c r="O39" s="272">
        <f t="shared" si="0"/>
        <v>0</v>
      </c>
      <c r="P39" s="269">
        <f>'Форма №1'!AA173</f>
        <v>0</v>
      </c>
      <c r="Q39" s="272">
        <f t="shared" si="1"/>
        <v>0</v>
      </c>
      <c r="R39" s="269">
        <f t="shared" si="2"/>
        <v>0</v>
      </c>
      <c r="S39" s="272">
        <f t="shared" si="3"/>
        <v>0</v>
      </c>
      <c r="T39" s="7"/>
    </row>
    <row r="40" spans="2:20" ht="13.5" customHeight="1">
      <c r="B40" s="5"/>
      <c r="C40" s="1140" t="s">
        <v>731</v>
      </c>
      <c r="D40" s="1140"/>
      <c r="E40" s="1140"/>
      <c r="F40" s="1140"/>
      <c r="G40" s="1140"/>
      <c r="H40" s="1140"/>
      <c r="I40" s="1140"/>
      <c r="J40" s="1140"/>
      <c r="K40" s="1140"/>
      <c r="L40" s="1140"/>
      <c r="M40" s="1140"/>
      <c r="N40" s="269">
        <f>'Форма №1'!AG175</f>
        <v>0</v>
      </c>
      <c r="O40" s="272">
        <f t="shared" si="0"/>
        <v>0</v>
      </c>
      <c r="P40" s="269">
        <f>'Форма №1'!AA175</f>
        <v>0</v>
      </c>
      <c r="Q40" s="272">
        <f t="shared" si="1"/>
        <v>0</v>
      </c>
      <c r="R40" s="269">
        <f t="shared" si="2"/>
        <v>0</v>
      </c>
      <c r="S40" s="272">
        <f t="shared" si="3"/>
        <v>0</v>
      </c>
      <c r="T40" s="7"/>
    </row>
    <row r="41" spans="2:20" ht="28.5" customHeight="1">
      <c r="B41" s="5"/>
      <c r="C41" s="1139" t="s">
        <v>732</v>
      </c>
      <c r="D41" s="1139"/>
      <c r="E41" s="1139"/>
      <c r="F41" s="1139"/>
      <c r="G41" s="1139"/>
      <c r="H41" s="1139"/>
      <c r="I41" s="1139"/>
      <c r="J41" s="1139"/>
      <c r="K41" s="1139"/>
      <c r="L41" s="1139"/>
      <c r="M41" s="1139"/>
      <c r="N41" s="269">
        <f>'Форма №1'!AG177</f>
        <v>0</v>
      </c>
      <c r="O41" s="272">
        <f t="shared" si="0"/>
        <v>0</v>
      </c>
      <c r="P41" s="269">
        <f>'Форма №1'!AA177</f>
        <v>0</v>
      </c>
      <c r="Q41" s="272">
        <f t="shared" si="1"/>
        <v>0</v>
      </c>
      <c r="R41" s="269">
        <f t="shared" si="2"/>
        <v>0</v>
      </c>
      <c r="S41" s="272">
        <f t="shared" si="3"/>
        <v>0</v>
      </c>
      <c r="T41" s="7"/>
    </row>
    <row r="42" spans="2:20" ht="13.5" customHeight="1">
      <c r="B42" s="5"/>
      <c r="C42" s="1139" t="s">
        <v>733</v>
      </c>
      <c r="D42" s="1139"/>
      <c r="E42" s="1139"/>
      <c r="F42" s="1139"/>
      <c r="G42" s="1139"/>
      <c r="H42" s="1139"/>
      <c r="I42" s="1139"/>
      <c r="J42" s="1139"/>
      <c r="K42" s="1139"/>
      <c r="L42" s="1139"/>
      <c r="M42" s="1139"/>
      <c r="N42" s="269">
        <f>'Форма №1'!AG179</f>
        <v>0</v>
      </c>
      <c r="O42" s="272">
        <f t="shared" si="0"/>
        <v>0</v>
      </c>
      <c r="P42" s="269">
        <f>'Форма №1'!AA179</f>
        <v>0</v>
      </c>
      <c r="Q42" s="272">
        <f t="shared" si="1"/>
        <v>0</v>
      </c>
      <c r="R42" s="269">
        <f t="shared" si="2"/>
        <v>0</v>
      </c>
      <c r="S42" s="272">
        <f t="shared" si="3"/>
        <v>0</v>
      </c>
      <c r="T42" s="7"/>
    </row>
    <row r="43" spans="2:20" ht="13.5" customHeight="1">
      <c r="B43" s="5"/>
      <c r="C43" s="1139" t="s">
        <v>734</v>
      </c>
      <c r="D43" s="1139"/>
      <c r="E43" s="1139"/>
      <c r="F43" s="1139"/>
      <c r="G43" s="1139"/>
      <c r="H43" s="1139"/>
      <c r="I43" s="1139"/>
      <c r="J43" s="1139"/>
      <c r="K43" s="1139"/>
      <c r="L43" s="1139"/>
      <c r="M43" s="1139"/>
      <c r="N43" s="269">
        <f>'Форма №1'!AG181</f>
        <v>0</v>
      </c>
      <c r="O43" s="272">
        <f t="shared" si="0"/>
        <v>0</v>
      </c>
      <c r="P43" s="269">
        <f>'Форма №1'!AA181</f>
        <v>0</v>
      </c>
      <c r="Q43" s="272">
        <f t="shared" si="1"/>
        <v>0</v>
      </c>
      <c r="R43" s="269">
        <f t="shared" si="2"/>
        <v>0</v>
      </c>
      <c r="S43" s="272">
        <f t="shared" si="3"/>
        <v>0</v>
      </c>
      <c r="T43" s="7"/>
    </row>
    <row r="44" spans="2:20" ht="13.5" customHeight="1">
      <c r="B44" s="5"/>
      <c r="C44" s="1139" t="s">
        <v>735</v>
      </c>
      <c r="D44" s="1139"/>
      <c r="E44" s="1139"/>
      <c r="F44" s="1139"/>
      <c r="G44" s="1139"/>
      <c r="H44" s="1139"/>
      <c r="I44" s="1139"/>
      <c r="J44" s="1139"/>
      <c r="K44" s="1139"/>
      <c r="L44" s="1139"/>
      <c r="M44" s="1139"/>
      <c r="N44" s="269">
        <f>'Форма №1'!AG183</f>
        <v>0</v>
      </c>
      <c r="O44" s="272">
        <f t="shared" si="0"/>
        <v>0</v>
      </c>
      <c r="P44" s="269">
        <f>'Форма №1'!AA183</f>
        <v>0</v>
      </c>
      <c r="Q44" s="272">
        <f t="shared" si="1"/>
        <v>0</v>
      </c>
      <c r="R44" s="269">
        <f t="shared" si="2"/>
        <v>0</v>
      </c>
      <c r="S44" s="272">
        <f t="shared" si="3"/>
        <v>0</v>
      </c>
      <c r="T44" s="7"/>
    </row>
    <row r="45" spans="2:20" ht="13.5" customHeight="1">
      <c r="B45" s="5"/>
      <c r="C45" s="1147" t="s">
        <v>871</v>
      </c>
      <c r="D45" s="1147"/>
      <c r="E45" s="1147"/>
      <c r="F45" s="1147"/>
      <c r="G45" s="1147"/>
      <c r="H45" s="1147"/>
      <c r="I45" s="1147"/>
      <c r="J45" s="1147"/>
      <c r="K45" s="1147"/>
      <c r="L45" s="1147"/>
      <c r="M45" s="1147"/>
      <c r="N45" s="274">
        <f>'Форма №1'!AG187</f>
        <v>0</v>
      </c>
      <c r="O45" s="275">
        <f>SUM(O14:O21,O23:O28,O30:O31,O33:O44)</f>
        <v>0</v>
      </c>
      <c r="P45" s="274">
        <f>'Форма №1'!AA187</f>
        <v>0</v>
      </c>
      <c r="Q45" s="275">
        <f>SUM(Q14:Q21,Q23:Q28,Q30:Q31,Q33:Q44)</f>
        <v>0</v>
      </c>
      <c r="R45" s="274">
        <f>P45-N45</f>
        <v>0</v>
      </c>
      <c r="S45" s="276" t="s">
        <v>680</v>
      </c>
      <c r="T45" s="7"/>
    </row>
    <row r="46" spans="2:20" ht="12" customHeight="1">
      <c r="B46" s="5"/>
      <c r="C46" s="261"/>
      <c r="D46" s="261"/>
      <c r="E46" s="261"/>
      <c r="F46" s="261"/>
      <c r="G46" s="261"/>
      <c r="H46" s="261"/>
      <c r="I46" s="261"/>
      <c r="J46" s="261"/>
      <c r="K46" s="261"/>
      <c r="L46" s="261"/>
      <c r="M46" s="261"/>
      <c r="N46" s="261"/>
      <c r="O46" s="261"/>
      <c r="P46" s="261"/>
      <c r="Q46" s="261"/>
      <c r="R46" s="261"/>
      <c r="S46" s="260"/>
      <c r="T46" s="7"/>
    </row>
    <row r="47" spans="2:20" ht="12" customHeight="1">
      <c r="B47" s="5"/>
      <c r="C47" s="261"/>
      <c r="D47" s="261"/>
      <c r="E47" s="261"/>
      <c r="F47" s="261"/>
      <c r="G47" s="261"/>
      <c r="H47" s="261"/>
      <c r="I47" s="261"/>
      <c r="J47" s="261"/>
      <c r="K47" s="261"/>
      <c r="L47" s="261"/>
      <c r="M47" s="261"/>
      <c r="N47" s="261"/>
      <c r="O47" s="261"/>
      <c r="P47" s="261"/>
      <c r="Q47" s="261"/>
      <c r="R47" s="261"/>
      <c r="S47" s="260"/>
      <c r="T47" s="7"/>
    </row>
    <row r="48" spans="2:20" ht="12" customHeight="1">
      <c r="B48" s="5"/>
      <c r="C48" s="261"/>
      <c r="D48" s="261"/>
      <c r="E48" s="261"/>
      <c r="F48" s="261"/>
      <c r="G48" s="261"/>
      <c r="H48" s="261"/>
      <c r="I48" s="261"/>
      <c r="J48" s="261"/>
      <c r="K48" s="261"/>
      <c r="L48" s="261"/>
      <c r="M48" s="261"/>
      <c r="N48" s="261"/>
      <c r="O48" s="261"/>
      <c r="P48" s="261"/>
      <c r="Q48" s="261"/>
      <c r="R48" s="261"/>
      <c r="S48" s="260"/>
      <c r="T48" s="7"/>
    </row>
    <row r="49" spans="2:20" ht="12" customHeight="1">
      <c r="B49" s="5"/>
      <c r="C49" s="265"/>
      <c r="D49" s="265"/>
      <c r="E49" s="262"/>
      <c r="F49" s="262"/>
      <c r="G49" s="262"/>
      <c r="H49" s="262"/>
      <c r="I49" s="262"/>
      <c r="J49" s="262"/>
      <c r="K49" s="262"/>
      <c r="L49" s="262"/>
      <c r="M49" s="263"/>
      <c r="N49" s="263"/>
      <c r="O49" s="265"/>
      <c r="P49" s="263"/>
      <c r="Q49" s="264"/>
      <c r="R49" s="264"/>
      <c r="S49" s="262"/>
      <c r="T49" s="7"/>
    </row>
    <row r="50" spans="2:20" ht="12" customHeight="1" thickBot="1">
      <c r="B50" s="14"/>
      <c r="C50" s="15"/>
      <c r="D50" s="15"/>
      <c r="E50" s="15"/>
      <c r="F50" s="15"/>
      <c r="G50" s="15"/>
      <c r="H50" s="15"/>
      <c r="I50" s="15"/>
      <c r="J50" s="15"/>
      <c r="K50" s="15"/>
      <c r="L50" s="15"/>
      <c r="M50" s="15"/>
      <c r="N50" s="15"/>
      <c r="O50" s="15"/>
      <c r="P50" s="15"/>
      <c r="Q50" s="15"/>
      <c r="R50" s="15"/>
      <c r="S50" s="15"/>
      <c r="T50" s="16"/>
    </row>
    <row r="51" ht="12" customHeight="1"/>
  </sheetData>
  <sheetProtection/>
  <mergeCells count="46">
    <mergeCell ref="R9:R11"/>
    <mergeCell ref="S9:S11"/>
    <mergeCell ref="C12:M12"/>
    <mergeCell ref="C3:S5"/>
    <mergeCell ref="C7:M11"/>
    <mergeCell ref="N7:S7"/>
    <mergeCell ref="R8:S8"/>
    <mergeCell ref="N9:N11"/>
    <mergeCell ref="O9:O11"/>
    <mergeCell ref="P9:P11"/>
    <mergeCell ref="P8:Q8"/>
    <mergeCell ref="Q9:Q11"/>
    <mergeCell ref="C16:M16"/>
    <mergeCell ref="C15:M15"/>
    <mergeCell ref="C14:M14"/>
    <mergeCell ref="C13:M13"/>
    <mergeCell ref="C26:M26"/>
    <mergeCell ref="C30:M30"/>
    <mergeCell ref="C29:M29"/>
    <mergeCell ref="C24:M24"/>
    <mergeCell ref="C28:M28"/>
    <mergeCell ref="N8:O8"/>
    <mergeCell ref="C39:M39"/>
    <mergeCell ref="C38:M38"/>
    <mergeCell ref="C33:M33"/>
    <mergeCell ref="C27:M27"/>
    <mergeCell ref="C32:M32"/>
    <mergeCell ref="C37:M37"/>
    <mergeCell ref="C31:M31"/>
    <mergeCell ref="C36:M36"/>
    <mergeCell ref="C35:M35"/>
    <mergeCell ref="C34:M34"/>
    <mergeCell ref="C45:M45"/>
    <mergeCell ref="C44:M44"/>
    <mergeCell ref="C43:M43"/>
    <mergeCell ref="C42:M42"/>
    <mergeCell ref="C41:M41"/>
    <mergeCell ref="C40:M40"/>
    <mergeCell ref="C20:M20"/>
    <mergeCell ref="C19:M19"/>
    <mergeCell ref="C18:M18"/>
    <mergeCell ref="C17:M17"/>
    <mergeCell ref="C21:M21"/>
    <mergeCell ref="C25:M25"/>
    <mergeCell ref="C23:M23"/>
    <mergeCell ref="C22:M22"/>
  </mergeCells>
  <printOptions horizontalCentered="1"/>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1.xml><?xml version="1.0" encoding="utf-8"?>
<worksheet xmlns="http://schemas.openxmlformats.org/spreadsheetml/2006/main" xmlns:r="http://schemas.openxmlformats.org/officeDocument/2006/relationships">
  <sheetPr>
    <tabColor indexed="43"/>
  </sheetPr>
  <dimension ref="B2:N19"/>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1" customWidth="1"/>
    <col min="3" max="3" width="5.75390625" style="1" customWidth="1"/>
    <col min="4" max="4" width="14.375" style="1" customWidth="1"/>
    <col min="5" max="5" width="50.375" style="1" customWidth="1"/>
    <col min="6" max="6" width="8.125" style="1" customWidth="1"/>
    <col min="7" max="7" width="26.375" style="1" customWidth="1"/>
    <col min="8" max="8" width="2.375" style="1" customWidth="1"/>
    <col min="9" max="10" width="3.375" style="1" customWidth="1"/>
    <col min="11" max="11" width="4.00390625" style="1" customWidth="1"/>
    <col min="12" max="12" width="11.00390625" style="1" customWidth="1"/>
    <col min="13" max="13" width="10.25390625" style="1" customWidth="1"/>
    <col min="14" max="16384" width="2.75390625" style="1" customWidth="1"/>
  </cols>
  <sheetData>
    <row r="1" s="59" customFormat="1" ht="12" customHeight="1" thickBot="1"/>
    <row r="2" spans="2:14" ht="12" customHeight="1">
      <c r="B2" s="2"/>
      <c r="C2" s="3"/>
      <c r="D2" s="3"/>
      <c r="E2" s="3"/>
      <c r="F2" s="3"/>
      <c r="G2" s="3"/>
      <c r="H2" s="3"/>
      <c r="I2" s="3"/>
      <c r="J2" s="3"/>
      <c r="K2" s="3"/>
      <c r="L2" s="3"/>
      <c r="M2" s="3"/>
      <c r="N2" s="4"/>
    </row>
    <row r="3" spans="2:14" ht="12" customHeight="1">
      <c r="B3" s="5"/>
      <c r="C3" s="116"/>
      <c r="D3" s="116"/>
      <c r="E3" s="116"/>
      <c r="F3" s="116"/>
      <c r="G3" s="116"/>
      <c r="H3" s="116"/>
      <c r="I3" s="116"/>
      <c r="J3" s="116"/>
      <c r="K3" s="116"/>
      <c r="L3" s="116"/>
      <c r="M3" s="116"/>
      <c r="N3" s="7"/>
    </row>
    <row r="4" spans="2:14" ht="12" customHeight="1">
      <c r="B4" s="5"/>
      <c r="C4" s="1166" t="s">
        <v>872</v>
      </c>
      <c r="D4" s="1166"/>
      <c r="E4" s="1166"/>
      <c r="F4" s="1166"/>
      <c r="G4" s="1166"/>
      <c r="H4" s="1166"/>
      <c r="I4" s="1166"/>
      <c r="J4" s="1166"/>
      <c r="K4" s="1166"/>
      <c r="L4" s="1166"/>
      <c r="M4" s="1166"/>
      <c r="N4" s="7"/>
    </row>
    <row r="5" spans="2:14" ht="12" customHeight="1">
      <c r="B5" s="5"/>
      <c r="C5" s="412"/>
      <c r="D5" s="414"/>
      <c r="E5" s="414"/>
      <c r="F5" s="412"/>
      <c r="G5" s="413"/>
      <c r="H5" s="413"/>
      <c r="I5" s="413"/>
      <c r="J5" s="413"/>
      <c r="K5" s="413"/>
      <c r="L5" s="404"/>
      <c r="M5" s="405"/>
      <c r="N5" s="7"/>
    </row>
    <row r="6" spans="2:14" ht="33.75" customHeight="1">
      <c r="B6" s="5"/>
      <c r="C6" s="415" t="s">
        <v>873</v>
      </c>
      <c r="D6" s="415" t="s">
        <v>600</v>
      </c>
      <c r="E6" s="1167" t="s">
        <v>874</v>
      </c>
      <c r="F6" s="1167"/>
      <c r="G6" s="1167" t="s">
        <v>875</v>
      </c>
      <c r="H6" s="1167"/>
      <c r="I6" s="1167"/>
      <c r="J6" s="1167"/>
      <c r="K6" s="1167"/>
      <c r="L6" s="1168" t="s">
        <v>876</v>
      </c>
      <c r="M6" s="1168"/>
      <c r="N6" s="7"/>
    </row>
    <row r="7" spans="2:14" ht="31.5" customHeight="1">
      <c r="B7" s="5"/>
      <c r="C7" s="1169">
        <v>1</v>
      </c>
      <c r="D7" s="1170" t="s">
        <v>877</v>
      </c>
      <c r="E7" s="406" t="s">
        <v>878</v>
      </c>
      <c r="F7" s="1173" t="s">
        <v>905</v>
      </c>
      <c r="G7" s="407" t="s">
        <v>907</v>
      </c>
      <c r="H7" s="1158" t="s">
        <v>680</v>
      </c>
      <c r="I7" s="1160">
        <v>100</v>
      </c>
      <c r="J7" s="408"/>
      <c r="K7" s="408"/>
      <c r="L7" s="1162">
        <f>IF('Форма №2'!$AH$33+'Форма №2'!$AH$35+'Форма №2'!$AH$36=0,0,'Форма №2'!$AH$37/('Форма №2'!$AH$33+'Форма №2'!$AH$35+'Форма №2'!$AH$36))</f>
        <v>0</v>
      </c>
      <c r="M7" s="1164">
        <f>IF('Форма №2'!$AC$33+'Форма №2'!$AC$35+'Форма №2'!$AC$36=0,0,'Форма №2'!$AC$37/('Форма №2'!$AC$33+'Форма №2'!$AC$35+'Форма №2'!$AC$36))</f>
        <v>0</v>
      </c>
      <c r="N7" s="7"/>
    </row>
    <row r="8" spans="2:14" ht="31.5" customHeight="1">
      <c r="B8" s="5"/>
      <c r="C8" s="942"/>
      <c r="D8" s="1171"/>
      <c r="E8" s="418" t="s">
        <v>879</v>
      </c>
      <c r="F8" s="1172"/>
      <c r="G8" s="420" t="s">
        <v>906</v>
      </c>
      <c r="H8" s="1159"/>
      <c r="I8" s="1161"/>
      <c r="J8" s="422"/>
      <c r="K8" s="422"/>
      <c r="L8" s="1163"/>
      <c r="M8" s="1165"/>
      <c r="N8" s="7"/>
    </row>
    <row r="9" spans="2:14" s="39" customFormat="1" ht="31.5" customHeight="1">
      <c r="B9" s="43"/>
      <c r="C9" s="942">
        <v>2</v>
      </c>
      <c r="D9" s="1171" t="s">
        <v>880</v>
      </c>
      <c r="E9" s="419" t="s">
        <v>881</v>
      </c>
      <c r="F9" s="1172" t="s">
        <v>882</v>
      </c>
      <c r="G9" s="419" t="s">
        <v>908</v>
      </c>
      <c r="H9" s="1159" t="s">
        <v>680</v>
      </c>
      <c r="I9" s="1161">
        <v>100</v>
      </c>
      <c r="J9" s="421"/>
      <c r="K9" s="421"/>
      <c r="L9" s="1163">
        <f>IF('Форма №2'!$AH$33+'Форма №2'!$AH$35+'Форма №2'!$AH$36+'Форма №2'!$AH$39=0,0,'Форма №2'!$AH$40/('Форма №2'!$AH$33+'Форма №2'!$AH$35+'Форма №2'!$AH$36+'Форма №2'!$AH$39))</f>
        <v>0</v>
      </c>
      <c r="M9" s="1165">
        <f>IF('Форма №2'!$AC$33+'Форма №2'!$AC$35+'Форма №2'!$AC$36+'Форма №2'!$AC$39=0,0,'Форма №2'!$AC$40/('Форма №2'!$AC$33+'Форма №2'!$AC$35+'Форма №2'!$AC$36+'Форма №2'!$AC$39))</f>
        <v>0</v>
      </c>
      <c r="N9" s="45"/>
    </row>
    <row r="10" spans="2:14" ht="31.5" customHeight="1">
      <c r="B10" s="5"/>
      <c r="C10" s="942"/>
      <c r="D10" s="1171"/>
      <c r="E10" s="418" t="s">
        <v>883</v>
      </c>
      <c r="F10" s="1172"/>
      <c r="G10" s="420" t="s">
        <v>909</v>
      </c>
      <c r="H10" s="1159"/>
      <c r="I10" s="1161"/>
      <c r="J10" s="422"/>
      <c r="K10" s="422"/>
      <c r="L10" s="1163"/>
      <c r="M10" s="1165"/>
      <c r="N10" s="7"/>
    </row>
    <row r="11" spans="2:14" ht="31.5" customHeight="1">
      <c r="B11" s="5"/>
      <c r="C11" s="942">
        <v>3</v>
      </c>
      <c r="D11" s="1171" t="s">
        <v>884</v>
      </c>
      <c r="E11" s="419" t="s">
        <v>885</v>
      </c>
      <c r="F11" s="1172" t="s">
        <v>886</v>
      </c>
      <c r="G11" s="419" t="s">
        <v>910</v>
      </c>
      <c r="H11" s="1159" t="s">
        <v>680</v>
      </c>
      <c r="I11" s="1161">
        <v>100</v>
      </c>
      <c r="J11" s="421"/>
      <c r="K11" s="421"/>
      <c r="L11" s="1163">
        <f>IF('Форма №1'!$AA$73+'Форма №1'!$AG$73+'Форма №1'!$AA$106+'Форма №1'!$AG$106=0,0,('Форма №2'!$AH$45+'Форма №2'!$AH$46+'Форма №2'!$AH$47)/(('Форма №1'!$AA$73+'Форма №1'!$AG$73+'Форма №1'!$AA$106+'Форма №1'!$AG$106)/2))</f>
        <v>0</v>
      </c>
      <c r="M11" s="1165">
        <f>IF('Форма №1'!$AA$73+'Форма №1'!$AG$73+'Форма №1'!$AA$106+'Форма №1'!$AG$106=0,0,('Форма №2'!$AC$45+'Форма №2'!$AC$46+'Форма №2'!$AC$47)/(('Форма №1'!$AA$73+'Форма №1'!$AG$73+'Форма №1'!$AA$106+'Форма №1'!$AG$106)/2))</f>
        <v>0</v>
      </c>
      <c r="N11" s="7"/>
    </row>
    <row r="12" spans="2:14" ht="31.5" customHeight="1">
      <c r="B12" s="5"/>
      <c r="C12" s="942"/>
      <c r="D12" s="1171"/>
      <c r="E12" s="418" t="s">
        <v>901</v>
      </c>
      <c r="F12" s="1172"/>
      <c r="G12" s="420" t="s">
        <v>913</v>
      </c>
      <c r="H12" s="1159"/>
      <c r="I12" s="1161"/>
      <c r="J12" s="422"/>
      <c r="K12" s="422"/>
      <c r="L12" s="1163"/>
      <c r="M12" s="1165"/>
      <c r="N12" s="7"/>
    </row>
    <row r="13" spans="2:14" ht="31.5" customHeight="1">
      <c r="B13" s="5"/>
      <c r="C13" s="942">
        <v>4</v>
      </c>
      <c r="D13" s="1171" t="s">
        <v>887</v>
      </c>
      <c r="E13" s="419" t="s">
        <v>902</v>
      </c>
      <c r="F13" s="1172" t="s">
        <v>888</v>
      </c>
      <c r="G13" s="419" t="s">
        <v>907</v>
      </c>
      <c r="H13" s="1159" t="s">
        <v>680</v>
      </c>
      <c r="I13" s="1161">
        <v>100</v>
      </c>
      <c r="J13" s="421"/>
      <c r="K13" s="421"/>
      <c r="L13" s="1163">
        <f>IF('Форма №2'!$AH$32=0,0,'Форма №2'!$AH$37/'Форма №2'!$AH$32)</f>
        <v>0</v>
      </c>
      <c r="M13" s="1165">
        <f>IF('Форма №2'!$AC$32=0,0,'Форма №2'!$AC$37/'Форма №2'!$AC$32)</f>
        <v>0</v>
      </c>
      <c r="N13" s="7"/>
    </row>
    <row r="14" spans="2:14" ht="31.5" customHeight="1">
      <c r="B14" s="5"/>
      <c r="C14" s="942"/>
      <c r="D14" s="1171"/>
      <c r="E14" s="418" t="s">
        <v>889</v>
      </c>
      <c r="F14" s="1172"/>
      <c r="G14" s="420" t="s">
        <v>911</v>
      </c>
      <c r="H14" s="1159"/>
      <c r="I14" s="1161"/>
      <c r="J14" s="422"/>
      <c r="K14" s="422"/>
      <c r="L14" s="1163"/>
      <c r="M14" s="1165"/>
      <c r="N14" s="7"/>
    </row>
    <row r="15" spans="2:14" ht="31.5" customHeight="1">
      <c r="B15" s="5"/>
      <c r="C15" s="942">
        <v>5</v>
      </c>
      <c r="D15" s="1171" t="s">
        <v>890</v>
      </c>
      <c r="E15" s="419" t="s">
        <v>903</v>
      </c>
      <c r="F15" s="1172" t="s">
        <v>891</v>
      </c>
      <c r="G15" s="419" t="s">
        <v>912</v>
      </c>
      <c r="H15" s="1159" t="s">
        <v>680</v>
      </c>
      <c r="I15" s="417" t="s">
        <v>892</v>
      </c>
      <c r="J15" s="1159" t="s">
        <v>680</v>
      </c>
      <c r="K15" s="1161">
        <v>100</v>
      </c>
      <c r="L15" s="1163">
        <f>IF('Форма №1'!$AA$114+'Форма №1'!$AG$114=0,0,('Форма №2'!$AH$63+'Форма №2'!$AH$58)/(('Форма №1'!$AA$114+'Форма №1'!$AG$114)/2))</f>
        <v>0</v>
      </c>
      <c r="M15" s="1165">
        <f>IF('Форма №1'!$AA$114+'Форма №1'!$AG$114=0,0,('Форма №2'!$AC$63+'Форма №2'!$AC$58)/(('Форма №1'!$AA$114+'Форма №1'!$AG$114)/2))</f>
        <v>0</v>
      </c>
      <c r="N15" s="7"/>
    </row>
    <row r="16" spans="2:14" ht="31.5" customHeight="1">
      <c r="B16" s="5"/>
      <c r="C16" s="942"/>
      <c r="D16" s="1171"/>
      <c r="E16" s="418" t="s">
        <v>904</v>
      </c>
      <c r="F16" s="1172"/>
      <c r="G16" s="420" t="s">
        <v>893</v>
      </c>
      <c r="H16" s="1159"/>
      <c r="I16" s="416" t="s">
        <v>894</v>
      </c>
      <c r="J16" s="1159"/>
      <c r="K16" s="1161"/>
      <c r="L16" s="1163"/>
      <c r="M16" s="1165"/>
      <c r="N16" s="7"/>
    </row>
    <row r="17" spans="2:14" ht="31.5" customHeight="1">
      <c r="B17" s="5"/>
      <c r="C17" s="942">
        <v>6</v>
      </c>
      <c r="D17" s="1171" t="s">
        <v>895</v>
      </c>
      <c r="E17" s="419" t="s">
        <v>896</v>
      </c>
      <c r="F17" s="1172" t="s">
        <v>897</v>
      </c>
      <c r="G17" s="419" t="s">
        <v>898</v>
      </c>
      <c r="H17" s="1159" t="s">
        <v>680</v>
      </c>
      <c r="I17" s="417" t="s">
        <v>892</v>
      </c>
      <c r="J17" s="1159" t="s">
        <v>680</v>
      </c>
      <c r="K17" s="1161">
        <v>100</v>
      </c>
      <c r="L17" s="1163">
        <f>IF('Форма №1'!$AA$137+'Форма №1'!$AG$137=0,0,(('Форма №2'!$AH$69)/(('Форма №1'!$AA$137+'Форма №1'!$AG$137)/2)))</f>
        <v>0</v>
      </c>
      <c r="M17" s="1165">
        <f>IF('Форма №1'!$AA$137+'Форма №1'!$AG$137=0,0,(('Форма №2'!$AC$69)/(('Форма №1'!$AA$137+'Форма №1'!$AG$137)/2)))</f>
        <v>0</v>
      </c>
      <c r="N17" s="7"/>
    </row>
    <row r="18" spans="2:14" ht="31.5" customHeight="1">
      <c r="B18" s="5"/>
      <c r="C18" s="1174"/>
      <c r="D18" s="1175"/>
      <c r="E18" s="409" t="s">
        <v>899</v>
      </c>
      <c r="F18" s="1176"/>
      <c r="G18" s="410" t="s">
        <v>900</v>
      </c>
      <c r="H18" s="1177"/>
      <c r="I18" s="411" t="s">
        <v>894</v>
      </c>
      <c r="J18" s="1177"/>
      <c r="K18" s="1178"/>
      <c r="L18" s="1179"/>
      <c r="M18" s="1180"/>
      <c r="N18" s="7"/>
    </row>
    <row r="19" spans="2:14" ht="12" customHeight="1" thickBot="1">
      <c r="B19" s="14"/>
      <c r="C19" s="15"/>
      <c r="D19" s="15"/>
      <c r="E19" s="15"/>
      <c r="F19" s="15"/>
      <c r="G19" s="15"/>
      <c r="H19" s="15"/>
      <c r="I19" s="15"/>
      <c r="J19" s="15"/>
      <c r="K19" s="15"/>
      <c r="L19" s="15"/>
      <c r="M19" s="15"/>
      <c r="N19" s="16"/>
    </row>
    <row r="20" s="10" customFormat="1" ht="12" customHeight="1"/>
    <row r="21" s="10" customFormat="1" ht="12" customHeight="1"/>
    <row r="22" s="10" customFormat="1" ht="13.5" customHeight="1"/>
    <row r="23" s="10" customFormat="1" ht="13.5" customHeight="1"/>
    <row r="24" s="10" customFormat="1" ht="23.25" customHeight="1"/>
    <row r="25" s="10" customFormat="1" ht="13.5" customHeight="1"/>
    <row r="26" s="10" customFormat="1" ht="13.5" customHeight="1"/>
    <row r="27" s="10" customFormat="1" ht="13.5" customHeight="1"/>
    <row r="28" s="10" customFormat="1" ht="13.5" customHeight="1"/>
    <row r="29" s="10" customFormat="1" ht="13.5" customHeight="1"/>
    <row r="30" s="10" customFormat="1" ht="13.5" customHeight="1"/>
    <row r="31" s="10" customFormat="1" ht="27.75" customHeight="1"/>
    <row r="32" ht="26.25" customHeight="1"/>
    <row r="33" ht="37.5" customHeight="1"/>
    <row r="34" ht="13.5" customHeight="1"/>
    <row r="35" ht="13.5" customHeight="1"/>
    <row r="36" ht="26.25" customHeight="1"/>
    <row r="37" ht="13.5" customHeight="1"/>
    <row r="38" ht="13.5" customHeight="1"/>
    <row r="39" ht="27" customHeight="1"/>
    <row r="40" ht="13.5" customHeight="1"/>
    <row r="41" ht="28.5" customHeight="1"/>
    <row r="42" ht="13.5" customHeight="1"/>
    <row r="43" ht="13.5" customHeight="1"/>
    <row r="44" ht="13.5" customHeight="1"/>
    <row r="45" ht="13.5" customHeight="1"/>
    <row r="46" ht="12" customHeight="1"/>
    <row r="47" ht="12" customHeight="1"/>
    <row r="48" ht="12" customHeight="1"/>
    <row r="49" ht="12" customHeight="1"/>
    <row r="50" ht="12" customHeight="1"/>
    <row r="51" ht="12" customHeight="1"/>
  </sheetData>
  <sheetProtection/>
  <mergeCells count="48">
    <mergeCell ref="L15:L16"/>
    <mergeCell ref="M15:M16"/>
    <mergeCell ref="C17:C18"/>
    <mergeCell ref="D17:D18"/>
    <mergeCell ref="F17:F18"/>
    <mergeCell ref="H17:H18"/>
    <mergeCell ref="J17:J18"/>
    <mergeCell ref="K17:K18"/>
    <mergeCell ref="L17:L18"/>
    <mergeCell ref="M17:M18"/>
    <mergeCell ref="C15:C16"/>
    <mergeCell ref="D15:D16"/>
    <mergeCell ref="F15:F16"/>
    <mergeCell ref="H15:H16"/>
    <mergeCell ref="J15:J16"/>
    <mergeCell ref="K15:K16"/>
    <mergeCell ref="M11:M12"/>
    <mergeCell ref="C13:C14"/>
    <mergeCell ref="D13:D14"/>
    <mergeCell ref="F13:F14"/>
    <mergeCell ref="H13:H14"/>
    <mergeCell ref="I13:I14"/>
    <mergeCell ref="L13:L14"/>
    <mergeCell ref="M13:M14"/>
    <mergeCell ref="C11:C12"/>
    <mergeCell ref="D11:D12"/>
    <mergeCell ref="F11:F12"/>
    <mergeCell ref="H11:H12"/>
    <mergeCell ref="I11:I12"/>
    <mergeCell ref="L11:L12"/>
    <mergeCell ref="I9:I10"/>
    <mergeCell ref="L9:L10"/>
    <mergeCell ref="M9:M10"/>
    <mergeCell ref="C7:C8"/>
    <mergeCell ref="D7:D8"/>
    <mergeCell ref="C9:C10"/>
    <mergeCell ref="D9:D10"/>
    <mergeCell ref="F9:F10"/>
    <mergeCell ref="H9:H10"/>
    <mergeCell ref="F7:F8"/>
    <mergeCell ref="H7:H8"/>
    <mergeCell ref="I7:I8"/>
    <mergeCell ref="L7:L8"/>
    <mergeCell ref="M7:M8"/>
    <mergeCell ref="C4:M4"/>
    <mergeCell ref="E6:F6"/>
    <mergeCell ref="G6:K6"/>
    <mergeCell ref="L6:M6"/>
  </mergeCells>
  <printOptions horizontalCentered="1"/>
  <pageMargins left="0.3937007874015748" right="0.3937007874015748"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12.xml><?xml version="1.0" encoding="utf-8"?>
<worksheet xmlns="http://schemas.openxmlformats.org/spreadsheetml/2006/main" xmlns:r="http://schemas.openxmlformats.org/officeDocument/2006/relationships">
  <sheetPr>
    <tabColor indexed="43"/>
  </sheetPr>
  <dimension ref="B2:I225"/>
  <sheetViews>
    <sheetView zoomScalePageLayoutView="0" workbookViewId="0" topLeftCell="A1">
      <pane ySplit="9" topLeftCell="A10" activePane="bottomLeft" state="frozen"/>
      <selection pane="topLeft" activeCell="A1" sqref="A1"/>
      <selection pane="bottomLeft" activeCell="E11" sqref="E11"/>
    </sheetView>
  </sheetViews>
  <sheetFormatPr defaultColWidth="2.75390625" defaultRowHeight="12.75"/>
  <cols>
    <col min="1" max="2" width="2.75390625" style="1" customWidth="1"/>
    <col min="3" max="3" width="38.25390625" style="1" customWidth="1"/>
    <col min="4" max="4" width="9.00390625" style="1" customWidth="1"/>
    <col min="5" max="5" width="55.375" style="1" customWidth="1"/>
    <col min="6" max="6" width="10.375" style="1" customWidth="1"/>
    <col min="7" max="7" width="14.25390625" style="1" customWidth="1"/>
    <col min="8" max="8" width="14.375" style="1" customWidth="1"/>
    <col min="9" max="9" width="2.75390625" style="1" customWidth="1"/>
    <col min="10" max="16384" width="2.75390625" style="1" customWidth="1"/>
  </cols>
  <sheetData>
    <row r="1" s="59" customFormat="1" ht="12" customHeight="1" thickBot="1"/>
    <row r="2" spans="2:9" ht="12" customHeight="1">
      <c r="B2" s="2"/>
      <c r="C2" s="3"/>
      <c r="D2" s="3"/>
      <c r="E2" s="3"/>
      <c r="F2" s="3"/>
      <c r="G2" s="3"/>
      <c r="H2" s="3"/>
      <c r="I2" s="4"/>
    </row>
    <row r="3" spans="2:9" ht="12" customHeight="1">
      <c r="B3" s="5"/>
      <c r="C3" s="437"/>
      <c r="D3" s="438"/>
      <c r="E3" s="439"/>
      <c r="F3" s="437"/>
      <c r="G3" s="1183" t="s">
        <v>914</v>
      </c>
      <c r="H3" s="1184"/>
      <c r="I3" s="7"/>
    </row>
    <row r="4" spans="2:9" ht="12" customHeight="1">
      <c r="B4" s="5"/>
      <c r="C4" s="437"/>
      <c r="D4" s="438"/>
      <c r="E4" s="439"/>
      <c r="F4" s="1182" t="s">
        <v>123</v>
      </c>
      <c r="G4" s="1182"/>
      <c r="H4" s="1182"/>
      <c r="I4" s="7"/>
    </row>
    <row r="5" spans="2:9" ht="12" customHeight="1">
      <c r="B5" s="5"/>
      <c r="C5" s="437"/>
      <c r="D5" s="438"/>
      <c r="E5" s="439"/>
      <c r="F5" s="1182"/>
      <c r="G5" s="1182"/>
      <c r="H5" s="1182"/>
      <c r="I5" s="7"/>
    </row>
    <row r="6" spans="2:9" ht="12" customHeight="1">
      <c r="B6" s="5"/>
      <c r="C6" s="437"/>
      <c r="D6" s="438"/>
      <c r="E6" s="439"/>
      <c r="F6" s="1182"/>
      <c r="G6" s="1182"/>
      <c r="H6" s="1182"/>
      <c r="I6" s="7"/>
    </row>
    <row r="7" spans="2:9" ht="32.25" customHeight="1">
      <c r="B7" s="5"/>
      <c r="C7" s="1185" t="s">
        <v>915</v>
      </c>
      <c r="D7" s="1185"/>
      <c r="E7" s="1185"/>
      <c r="F7" s="1185"/>
      <c r="G7" s="1185"/>
      <c r="H7" s="1185"/>
      <c r="I7" s="7"/>
    </row>
    <row r="8" spans="2:9" ht="12" customHeight="1">
      <c r="B8" s="5"/>
      <c r="C8" s="437"/>
      <c r="D8" s="438"/>
      <c r="E8" s="439"/>
      <c r="F8" s="437"/>
      <c r="G8" s="437"/>
      <c r="H8" s="437"/>
      <c r="I8" s="7"/>
    </row>
    <row r="9" spans="2:9" ht="77.25" customHeight="1">
      <c r="B9" s="5"/>
      <c r="C9" s="440" t="s">
        <v>916</v>
      </c>
      <c r="D9" s="440" t="s">
        <v>139</v>
      </c>
      <c r="E9" s="440" t="s">
        <v>364</v>
      </c>
      <c r="F9" s="440" t="s">
        <v>917</v>
      </c>
      <c r="G9" s="440" t="s">
        <v>918</v>
      </c>
      <c r="H9" s="440" t="s">
        <v>919</v>
      </c>
      <c r="I9" s="7"/>
    </row>
    <row r="10" spans="2:9" s="39" customFormat="1" ht="21.75" customHeight="1">
      <c r="B10" s="43"/>
      <c r="C10" s="425" t="s">
        <v>920</v>
      </c>
      <c r="D10" s="424"/>
      <c r="E10" s="423"/>
      <c r="F10" s="423"/>
      <c r="G10" s="423"/>
      <c r="H10" s="423"/>
      <c r="I10" s="45"/>
    </row>
    <row r="11" spans="2:9" ht="21.75" customHeight="1">
      <c r="B11" s="5"/>
      <c r="C11" s="441" t="s">
        <v>920</v>
      </c>
      <c r="D11" s="426" t="s">
        <v>921</v>
      </c>
      <c r="E11" s="427" t="s">
        <v>922</v>
      </c>
      <c r="F11" s="256">
        <v>1.5</v>
      </c>
      <c r="G11" s="256">
        <v>0.2</v>
      </c>
      <c r="H11" s="1186" t="s">
        <v>117</v>
      </c>
      <c r="I11" s="7"/>
    </row>
    <row r="12" spans="2:9" ht="21.75" customHeight="1">
      <c r="B12" s="5"/>
      <c r="C12" s="442" t="s">
        <v>920</v>
      </c>
      <c r="D12" s="426" t="s">
        <v>923</v>
      </c>
      <c r="E12" s="427" t="s">
        <v>924</v>
      </c>
      <c r="F12" s="256">
        <v>1.5</v>
      </c>
      <c r="G12" s="256">
        <v>0.2</v>
      </c>
      <c r="H12" s="1181"/>
      <c r="I12" s="7"/>
    </row>
    <row r="13" spans="2:9" ht="21.75" customHeight="1">
      <c r="B13" s="5"/>
      <c r="C13" s="442" t="s">
        <v>920</v>
      </c>
      <c r="D13" s="426" t="s">
        <v>925</v>
      </c>
      <c r="E13" s="430" t="s">
        <v>926</v>
      </c>
      <c r="F13" s="256">
        <v>1.5</v>
      </c>
      <c r="G13" s="256">
        <v>0.2</v>
      </c>
      <c r="H13" s="1181"/>
      <c r="I13" s="7"/>
    </row>
    <row r="14" spans="2:9" ht="21.75" customHeight="1">
      <c r="B14" s="5"/>
      <c r="C14" s="442" t="s">
        <v>920</v>
      </c>
      <c r="D14" s="426" t="s">
        <v>927</v>
      </c>
      <c r="E14" s="427" t="s">
        <v>928</v>
      </c>
      <c r="F14" s="256">
        <v>1.5</v>
      </c>
      <c r="G14" s="256">
        <v>0.2</v>
      </c>
      <c r="H14" s="1181"/>
      <c r="I14" s="7"/>
    </row>
    <row r="15" spans="2:9" ht="21.75" customHeight="1">
      <c r="B15" s="5"/>
      <c r="C15" s="442" t="s">
        <v>920</v>
      </c>
      <c r="D15" s="426" t="s">
        <v>929</v>
      </c>
      <c r="E15" s="427" t="s">
        <v>930</v>
      </c>
      <c r="F15" s="256">
        <v>1.5</v>
      </c>
      <c r="G15" s="256">
        <v>0.2</v>
      </c>
      <c r="H15" s="1181"/>
      <c r="I15" s="7"/>
    </row>
    <row r="16" spans="2:9" ht="21.75" customHeight="1">
      <c r="B16" s="5"/>
      <c r="C16" s="443" t="s">
        <v>920</v>
      </c>
      <c r="D16" s="426" t="s">
        <v>373</v>
      </c>
      <c r="E16" s="427" t="s">
        <v>931</v>
      </c>
      <c r="F16" s="256">
        <v>1.5</v>
      </c>
      <c r="G16" s="256">
        <v>0.2</v>
      </c>
      <c r="H16" s="1181"/>
      <c r="I16" s="7"/>
    </row>
    <row r="17" spans="2:9" ht="13.5" customHeight="1">
      <c r="B17" s="5"/>
      <c r="C17" s="431" t="s">
        <v>932</v>
      </c>
      <c r="D17" s="432" t="s">
        <v>377</v>
      </c>
      <c r="E17" s="427" t="s">
        <v>933</v>
      </c>
      <c r="F17" s="256">
        <v>1.5</v>
      </c>
      <c r="G17" s="256">
        <v>0.2</v>
      </c>
      <c r="H17" s="1181"/>
      <c r="I17" s="7"/>
    </row>
    <row r="18" spans="2:9" ht="13.5" customHeight="1">
      <c r="B18" s="5"/>
      <c r="C18" s="425" t="s">
        <v>934</v>
      </c>
      <c r="D18" s="426"/>
      <c r="E18" s="427"/>
      <c r="F18" s="256"/>
      <c r="G18" s="256"/>
      <c r="H18" s="1181"/>
      <c r="I18" s="7"/>
    </row>
    <row r="19" spans="2:9" ht="13.5" customHeight="1">
      <c r="B19" s="5"/>
      <c r="C19" s="441" t="s">
        <v>934</v>
      </c>
      <c r="D19" s="426" t="s">
        <v>383</v>
      </c>
      <c r="E19" s="427" t="s">
        <v>935</v>
      </c>
      <c r="F19" s="256">
        <v>1.7</v>
      </c>
      <c r="G19" s="256">
        <v>0.3</v>
      </c>
      <c r="H19" s="1181"/>
      <c r="I19" s="7"/>
    </row>
    <row r="20" spans="2:9" ht="13.5" customHeight="1">
      <c r="B20" s="5"/>
      <c r="C20" s="442" t="s">
        <v>934</v>
      </c>
      <c r="D20" s="426" t="s">
        <v>384</v>
      </c>
      <c r="E20" s="427" t="s">
        <v>936</v>
      </c>
      <c r="F20" s="256">
        <v>1.7</v>
      </c>
      <c r="G20" s="256">
        <v>0.3</v>
      </c>
      <c r="H20" s="1181"/>
      <c r="I20" s="7"/>
    </row>
    <row r="21" spans="2:9" s="10" customFormat="1" ht="13.5" customHeight="1">
      <c r="B21" s="11"/>
      <c r="C21" s="442" t="s">
        <v>934</v>
      </c>
      <c r="D21" s="426" t="s">
        <v>385</v>
      </c>
      <c r="E21" s="427" t="s">
        <v>937</v>
      </c>
      <c r="F21" s="256">
        <v>1.7</v>
      </c>
      <c r="G21" s="256">
        <v>0.3</v>
      </c>
      <c r="H21" s="1181"/>
      <c r="I21" s="12"/>
    </row>
    <row r="22" spans="2:9" s="10" customFormat="1" ht="13.5" customHeight="1">
      <c r="B22" s="11"/>
      <c r="C22" s="442" t="s">
        <v>934</v>
      </c>
      <c r="D22" s="426" t="s">
        <v>388</v>
      </c>
      <c r="E22" s="427" t="s">
        <v>938</v>
      </c>
      <c r="F22" s="256">
        <v>1.7</v>
      </c>
      <c r="G22" s="256">
        <v>0.3</v>
      </c>
      <c r="H22" s="1181"/>
      <c r="I22" s="12"/>
    </row>
    <row r="23" spans="2:9" s="10" customFormat="1" ht="13.5" customHeight="1">
      <c r="B23" s="11"/>
      <c r="C23" s="442" t="s">
        <v>934</v>
      </c>
      <c r="D23" s="426" t="s">
        <v>389</v>
      </c>
      <c r="E23" s="427" t="s">
        <v>939</v>
      </c>
      <c r="F23" s="256">
        <v>1.7</v>
      </c>
      <c r="G23" s="256">
        <v>0.3</v>
      </c>
      <c r="H23" s="1181"/>
      <c r="I23" s="12"/>
    </row>
    <row r="24" spans="2:9" s="10" customFormat="1" ht="13.5" customHeight="1">
      <c r="B24" s="11"/>
      <c r="C24" s="442" t="s">
        <v>934</v>
      </c>
      <c r="D24" s="426" t="s">
        <v>390</v>
      </c>
      <c r="E24" s="427" t="s">
        <v>940</v>
      </c>
      <c r="F24" s="256">
        <v>1.7</v>
      </c>
      <c r="G24" s="256">
        <v>0.3</v>
      </c>
      <c r="H24" s="1181"/>
      <c r="I24" s="12"/>
    </row>
    <row r="25" spans="2:9" s="10" customFormat="1" ht="13.5" customHeight="1">
      <c r="B25" s="11"/>
      <c r="C25" s="442" t="s">
        <v>934</v>
      </c>
      <c r="D25" s="426" t="s">
        <v>444</v>
      </c>
      <c r="E25" s="427" t="s">
        <v>941</v>
      </c>
      <c r="F25" s="256">
        <v>1.7</v>
      </c>
      <c r="G25" s="256">
        <v>0.3</v>
      </c>
      <c r="H25" s="1181"/>
      <c r="I25" s="12"/>
    </row>
    <row r="26" spans="2:9" s="10" customFormat="1" ht="13.5" customHeight="1">
      <c r="B26" s="11"/>
      <c r="C26" s="442" t="s">
        <v>934</v>
      </c>
      <c r="D26" s="426" t="s">
        <v>460</v>
      </c>
      <c r="E26" s="427" t="s">
        <v>942</v>
      </c>
      <c r="F26" s="256">
        <v>1.7</v>
      </c>
      <c r="G26" s="256">
        <v>0.3</v>
      </c>
      <c r="H26" s="1181"/>
      <c r="I26" s="12"/>
    </row>
    <row r="27" spans="2:9" s="10" customFormat="1" ht="13.5" customHeight="1">
      <c r="B27" s="11"/>
      <c r="C27" s="442" t="s">
        <v>934</v>
      </c>
      <c r="D27" s="426" t="s">
        <v>943</v>
      </c>
      <c r="E27" s="427" t="s">
        <v>944</v>
      </c>
      <c r="F27" s="256">
        <v>1.7</v>
      </c>
      <c r="G27" s="256">
        <v>0.3</v>
      </c>
      <c r="H27" s="1181"/>
      <c r="I27" s="12"/>
    </row>
    <row r="28" spans="2:9" s="10" customFormat="1" ht="13.5" customHeight="1">
      <c r="B28" s="11"/>
      <c r="C28" s="442" t="s">
        <v>934</v>
      </c>
      <c r="D28" s="426">
        <v>142</v>
      </c>
      <c r="E28" s="427" t="s">
        <v>945</v>
      </c>
      <c r="F28" s="256">
        <v>1.2</v>
      </c>
      <c r="G28" s="256">
        <v>0.15</v>
      </c>
      <c r="H28" s="1181"/>
      <c r="I28" s="12"/>
    </row>
    <row r="29" spans="2:9" s="10" customFormat="1" ht="21.75" customHeight="1">
      <c r="B29" s="11"/>
      <c r="C29" s="442" t="s">
        <v>934</v>
      </c>
      <c r="D29" s="426" t="s">
        <v>946</v>
      </c>
      <c r="E29" s="427" t="s">
        <v>947</v>
      </c>
      <c r="F29" s="256">
        <v>1.7</v>
      </c>
      <c r="G29" s="256">
        <v>0.3</v>
      </c>
      <c r="H29" s="1181"/>
      <c r="I29" s="12"/>
    </row>
    <row r="30" spans="2:9" s="10" customFormat="1" ht="13.5" customHeight="1">
      <c r="B30" s="11"/>
      <c r="C30" s="442" t="s">
        <v>934</v>
      </c>
      <c r="D30" s="426" t="s">
        <v>948</v>
      </c>
      <c r="E30" s="427" t="s">
        <v>949</v>
      </c>
      <c r="F30" s="256">
        <v>1.7</v>
      </c>
      <c r="G30" s="256">
        <v>0.3</v>
      </c>
      <c r="H30" s="1181"/>
      <c r="I30" s="12"/>
    </row>
    <row r="31" spans="2:9" s="10" customFormat="1" ht="21.75" customHeight="1">
      <c r="B31" s="11"/>
      <c r="C31" s="442" t="s">
        <v>934</v>
      </c>
      <c r="D31" s="426" t="s">
        <v>950</v>
      </c>
      <c r="E31" s="427" t="s">
        <v>951</v>
      </c>
      <c r="F31" s="256">
        <v>1.7</v>
      </c>
      <c r="G31" s="256">
        <v>0.3</v>
      </c>
      <c r="H31" s="1181"/>
      <c r="I31" s="12"/>
    </row>
    <row r="32" spans="2:9" s="10" customFormat="1" ht="13.5" customHeight="1">
      <c r="B32" s="11"/>
      <c r="C32" s="425" t="s">
        <v>952</v>
      </c>
      <c r="D32" s="426"/>
      <c r="E32" s="427"/>
      <c r="F32" s="256"/>
      <c r="G32" s="256"/>
      <c r="H32" s="1181"/>
      <c r="I32" s="12"/>
    </row>
    <row r="33" spans="2:9" ht="13.5" customHeight="1">
      <c r="B33" s="5"/>
      <c r="C33" s="441" t="s">
        <v>952</v>
      </c>
      <c r="D33" s="426">
        <v>151</v>
      </c>
      <c r="E33" s="427" t="s">
        <v>953</v>
      </c>
      <c r="F33" s="256">
        <v>1.3</v>
      </c>
      <c r="G33" s="256">
        <v>0.2</v>
      </c>
      <c r="H33" s="1181"/>
      <c r="I33" s="7"/>
    </row>
    <row r="34" spans="2:9" ht="13.5" customHeight="1">
      <c r="B34" s="5"/>
      <c r="C34" s="442" t="s">
        <v>952</v>
      </c>
      <c r="D34" s="426" t="s">
        <v>445</v>
      </c>
      <c r="E34" s="427" t="s">
        <v>954</v>
      </c>
      <c r="F34" s="256">
        <v>1.3</v>
      </c>
      <c r="G34" s="256">
        <v>0.2</v>
      </c>
      <c r="H34" s="1181"/>
      <c r="I34" s="7"/>
    </row>
    <row r="35" spans="2:9" ht="13.5" customHeight="1">
      <c r="B35" s="5"/>
      <c r="C35" s="442" t="s">
        <v>952</v>
      </c>
      <c r="D35" s="426" t="s">
        <v>462</v>
      </c>
      <c r="E35" s="427" t="s">
        <v>955</v>
      </c>
      <c r="F35" s="256">
        <v>1.3</v>
      </c>
      <c r="G35" s="256">
        <v>0.2</v>
      </c>
      <c r="H35" s="1181"/>
      <c r="I35" s="7"/>
    </row>
    <row r="36" spans="2:9" ht="21.75" customHeight="1">
      <c r="B36" s="5"/>
      <c r="C36" s="442" t="s">
        <v>952</v>
      </c>
      <c r="D36" s="426" t="s">
        <v>463</v>
      </c>
      <c r="E36" s="427" t="s">
        <v>956</v>
      </c>
      <c r="F36" s="256">
        <v>1.3</v>
      </c>
      <c r="G36" s="256">
        <v>0.2</v>
      </c>
      <c r="H36" s="1181"/>
      <c r="I36" s="7"/>
    </row>
    <row r="37" spans="2:9" ht="13.5" customHeight="1">
      <c r="B37" s="5"/>
      <c r="C37" s="442" t="s">
        <v>952</v>
      </c>
      <c r="D37" s="426" t="s">
        <v>464</v>
      </c>
      <c r="E37" s="427" t="s">
        <v>957</v>
      </c>
      <c r="F37" s="256">
        <v>1.3</v>
      </c>
      <c r="G37" s="256">
        <v>0.2</v>
      </c>
      <c r="H37" s="1181"/>
      <c r="I37" s="7"/>
    </row>
    <row r="38" spans="2:9" ht="13.5" customHeight="1">
      <c r="B38" s="5"/>
      <c r="C38" s="442" t="s">
        <v>952</v>
      </c>
      <c r="D38" s="426" t="s">
        <v>465</v>
      </c>
      <c r="E38" s="427" t="s">
        <v>958</v>
      </c>
      <c r="F38" s="256">
        <v>1.3</v>
      </c>
      <c r="G38" s="256">
        <v>0.2</v>
      </c>
      <c r="H38" s="1181"/>
      <c r="I38" s="7"/>
    </row>
    <row r="39" spans="2:9" ht="13.5" customHeight="1">
      <c r="B39" s="5"/>
      <c r="C39" s="442" t="s">
        <v>952</v>
      </c>
      <c r="D39" s="426" t="s">
        <v>430</v>
      </c>
      <c r="E39" s="427" t="s">
        <v>959</v>
      </c>
      <c r="F39" s="256">
        <v>1.7</v>
      </c>
      <c r="G39" s="256">
        <v>0.3</v>
      </c>
      <c r="H39" s="1181"/>
      <c r="I39" s="7"/>
    </row>
    <row r="40" spans="2:9" ht="13.5" customHeight="1">
      <c r="B40" s="5"/>
      <c r="C40" s="442" t="s">
        <v>952</v>
      </c>
      <c r="D40" s="426" t="s">
        <v>431</v>
      </c>
      <c r="E40" s="427" t="s">
        <v>960</v>
      </c>
      <c r="F40" s="256">
        <v>1.7</v>
      </c>
      <c r="G40" s="256">
        <v>0.3</v>
      </c>
      <c r="H40" s="1181"/>
      <c r="I40" s="7"/>
    </row>
    <row r="41" spans="2:9" ht="13.5" customHeight="1">
      <c r="B41" s="5"/>
      <c r="C41" s="442" t="s">
        <v>952</v>
      </c>
      <c r="D41" s="426" t="s">
        <v>466</v>
      </c>
      <c r="E41" s="427" t="s">
        <v>961</v>
      </c>
      <c r="F41" s="256">
        <v>1.7</v>
      </c>
      <c r="G41" s="256">
        <v>0.3</v>
      </c>
      <c r="H41" s="1181"/>
      <c r="I41" s="7"/>
    </row>
    <row r="42" spans="2:9" ht="13.5" customHeight="1">
      <c r="B42" s="5"/>
      <c r="C42" s="442" t="s">
        <v>952</v>
      </c>
      <c r="D42" s="426" t="s">
        <v>394</v>
      </c>
      <c r="E42" s="427" t="s">
        <v>962</v>
      </c>
      <c r="F42" s="256">
        <v>1.7</v>
      </c>
      <c r="G42" s="256">
        <v>0.3</v>
      </c>
      <c r="H42" s="1181"/>
      <c r="I42" s="7"/>
    </row>
    <row r="43" spans="2:9" ht="13.5" customHeight="1">
      <c r="B43" s="5"/>
      <c r="C43" s="442" t="s">
        <v>952</v>
      </c>
      <c r="D43" s="426" t="s">
        <v>963</v>
      </c>
      <c r="E43" s="427" t="s">
        <v>964</v>
      </c>
      <c r="F43" s="256">
        <v>1.3</v>
      </c>
      <c r="G43" s="256">
        <v>0.2</v>
      </c>
      <c r="H43" s="1181"/>
      <c r="I43" s="7"/>
    </row>
    <row r="44" spans="2:9" ht="13.5" customHeight="1">
      <c r="B44" s="5"/>
      <c r="C44" s="442" t="s">
        <v>952</v>
      </c>
      <c r="D44" s="426" t="s">
        <v>965</v>
      </c>
      <c r="E44" s="427" t="s">
        <v>966</v>
      </c>
      <c r="F44" s="256">
        <v>1.3</v>
      </c>
      <c r="G44" s="256">
        <v>0.2</v>
      </c>
      <c r="H44" s="1181"/>
      <c r="I44" s="7"/>
    </row>
    <row r="45" spans="2:9" ht="13.5" customHeight="1">
      <c r="B45" s="5"/>
      <c r="C45" s="442" t="s">
        <v>952</v>
      </c>
      <c r="D45" s="426" t="s">
        <v>967</v>
      </c>
      <c r="E45" s="427" t="s">
        <v>968</v>
      </c>
      <c r="F45" s="256">
        <v>1.3</v>
      </c>
      <c r="G45" s="256">
        <v>0.2</v>
      </c>
      <c r="H45" s="1181"/>
      <c r="I45" s="7"/>
    </row>
    <row r="46" spans="2:9" ht="13.5" customHeight="1">
      <c r="B46" s="5"/>
      <c r="C46" s="442" t="s">
        <v>952</v>
      </c>
      <c r="D46" s="426" t="s">
        <v>969</v>
      </c>
      <c r="E46" s="427" t="s">
        <v>970</v>
      </c>
      <c r="F46" s="256">
        <v>1.3</v>
      </c>
      <c r="G46" s="256">
        <v>0.2</v>
      </c>
      <c r="H46" s="1181"/>
      <c r="I46" s="7"/>
    </row>
    <row r="47" spans="2:9" ht="13.5" customHeight="1">
      <c r="B47" s="5"/>
      <c r="C47" s="442" t="s">
        <v>952</v>
      </c>
      <c r="D47" s="426" t="s">
        <v>971</v>
      </c>
      <c r="E47" s="427" t="s">
        <v>972</v>
      </c>
      <c r="F47" s="256">
        <v>1.3</v>
      </c>
      <c r="G47" s="256">
        <v>0.2</v>
      </c>
      <c r="H47" s="1181"/>
      <c r="I47" s="7"/>
    </row>
    <row r="48" spans="2:9" ht="13.5" customHeight="1">
      <c r="B48" s="5"/>
      <c r="C48" s="442" t="s">
        <v>952</v>
      </c>
      <c r="D48" s="426" t="s">
        <v>973</v>
      </c>
      <c r="E48" s="427" t="s">
        <v>974</v>
      </c>
      <c r="F48" s="256">
        <v>1.3</v>
      </c>
      <c r="G48" s="256">
        <v>0.2</v>
      </c>
      <c r="H48" s="1181"/>
      <c r="I48" s="7"/>
    </row>
    <row r="49" spans="2:9" ht="13.5" customHeight="1">
      <c r="B49" s="5"/>
      <c r="C49" s="442" t="s">
        <v>952</v>
      </c>
      <c r="D49" s="426" t="s">
        <v>975</v>
      </c>
      <c r="E49" s="427" t="s">
        <v>976</v>
      </c>
      <c r="F49" s="256">
        <v>1.3</v>
      </c>
      <c r="G49" s="256">
        <v>0.2</v>
      </c>
      <c r="H49" s="1181"/>
      <c r="I49" s="7"/>
    </row>
    <row r="50" spans="2:9" ht="13.5" customHeight="1">
      <c r="B50" s="5"/>
      <c r="C50" s="442" t="s">
        <v>952</v>
      </c>
      <c r="D50" s="426" t="s">
        <v>977</v>
      </c>
      <c r="E50" s="427" t="s">
        <v>978</v>
      </c>
      <c r="F50" s="256">
        <v>1.3</v>
      </c>
      <c r="G50" s="256">
        <v>0.2</v>
      </c>
      <c r="H50" s="1181"/>
      <c r="I50" s="7"/>
    </row>
    <row r="51" spans="2:9" ht="13.5" customHeight="1">
      <c r="B51" s="5"/>
      <c r="C51" s="442" t="s">
        <v>952</v>
      </c>
      <c r="D51" s="426" t="s">
        <v>979</v>
      </c>
      <c r="E51" s="427" t="s">
        <v>980</v>
      </c>
      <c r="F51" s="256">
        <v>1.3</v>
      </c>
      <c r="G51" s="256">
        <v>0.2</v>
      </c>
      <c r="H51" s="1181"/>
      <c r="I51" s="7"/>
    </row>
    <row r="52" spans="2:9" ht="13.5" customHeight="1">
      <c r="B52" s="5"/>
      <c r="C52" s="442" t="s">
        <v>952</v>
      </c>
      <c r="D52" s="433" t="s">
        <v>981</v>
      </c>
      <c r="E52" s="427" t="s">
        <v>982</v>
      </c>
      <c r="F52" s="256">
        <v>1.3</v>
      </c>
      <c r="G52" s="256">
        <v>0.2</v>
      </c>
      <c r="H52" s="1181"/>
      <c r="I52" s="7"/>
    </row>
    <row r="53" spans="2:9" ht="13.5" customHeight="1">
      <c r="B53" s="5"/>
      <c r="C53" s="442" t="s">
        <v>952</v>
      </c>
      <c r="D53" s="426" t="s">
        <v>983</v>
      </c>
      <c r="E53" s="427" t="s">
        <v>984</v>
      </c>
      <c r="F53" s="256">
        <v>1.3</v>
      </c>
      <c r="G53" s="256">
        <v>0.2</v>
      </c>
      <c r="H53" s="1181"/>
      <c r="I53" s="7"/>
    </row>
    <row r="54" spans="2:9" ht="13.5" customHeight="1">
      <c r="B54" s="5"/>
      <c r="C54" s="442" t="s">
        <v>952</v>
      </c>
      <c r="D54" s="426" t="s">
        <v>985</v>
      </c>
      <c r="E54" s="427" t="s">
        <v>986</v>
      </c>
      <c r="F54" s="256">
        <v>1.3</v>
      </c>
      <c r="G54" s="256">
        <v>0.2</v>
      </c>
      <c r="H54" s="1181"/>
      <c r="I54" s="7"/>
    </row>
    <row r="55" spans="2:9" ht="13.5" customHeight="1">
      <c r="B55" s="5"/>
      <c r="C55" s="442" t="s">
        <v>952</v>
      </c>
      <c r="D55" s="426" t="s">
        <v>987</v>
      </c>
      <c r="E55" s="427" t="s">
        <v>988</v>
      </c>
      <c r="F55" s="256">
        <v>1.3</v>
      </c>
      <c r="G55" s="256">
        <v>0.2</v>
      </c>
      <c r="H55" s="1181"/>
      <c r="I55" s="7"/>
    </row>
    <row r="56" spans="2:9" ht="13.5" customHeight="1">
      <c r="B56" s="5"/>
      <c r="C56" s="442" t="s">
        <v>952</v>
      </c>
      <c r="D56" s="426" t="s">
        <v>989</v>
      </c>
      <c r="E56" s="427" t="s">
        <v>990</v>
      </c>
      <c r="F56" s="256">
        <v>1.7</v>
      </c>
      <c r="G56" s="256">
        <v>0.3</v>
      </c>
      <c r="H56" s="1181"/>
      <c r="I56" s="7"/>
    </row>
    <row r="57" spans="2:9" ht="13.5" customHeight="1">
      <c r="B57" s="5"/>
      <c r="C57" s="442" t="s">
        <v>952</v>
      </c>
      <c r="D57" s="426" t="s">
        <v>991</v>
      </c>
      <c r="E57" s="427" t="s">
        <v>992</v>
      </c>
      <c r="F57" s="256">
        <v>1.7</v>
      </c>
      <c r="G57" s="256">
        <v>0.3</v>
      </c>
      <c r="H57" s="1181"/>
      <c r="I57" s="7"/>
    </row>
    <row r="58" spans="2:9" ht="21.75" customHeight="1">
      <c r="B58" s="5"/>
      <c r="C58" s="442" t="s">
        <v>952</v>
      </c>
      <c r="D58" s="426" t="s">
        <v>993</v>
      </c>
      <c r="E58" s="427" t="s">
        <v>994</v>
      </c>
      <c r="F58" s="256">
        <v>1.7</v>
      </c>
      <c r="G58" s="256">
        <v>0.3</v>
      </c>
      <c r="H58" s="1181"/>
      <c r="I58" s="7"/>
    </row>
    <row r="59" spans="2:9" ht="13.5" customHeight="1">
      <c r="B59" s="5"/>
      <c r="C59" s="442" t="s">
        <v>952</v>
      </c>
      <c r="D59" s="426" t="s">
        <v>995</v>
      </c>
      <c r="E59" s="427" t="s">
        <v>996</v>
      </c>
      <c r="F59" s="256">
        <v>1.7</v>
      </c>
      <c r="G59" s="256">
        <v>0.3</v>
      </c>
      <c r="H59" s="1181"/>
      <c r="I59" s="7"/>
    </row>
    <row r="60" spans="2:9" ht="21.75" customHeight="1">
      <c r="B60" s="5"/>
      <c r="C60" s="442" t="s">
        <v>952</v>
      </c>
      <c r="D60" s="426" t="s">
        <v>997</v>
      </c>
      <c r="E60" s="427" t="s">
        <v>998</v>
      </c>
      <c r="F60" s="256">
        <v>1.7</v>
      </c>
      <c r="G60" s="256">
        <v>0.3</v>
      </c>
      <c r="H60" s="1181"/>
      <c r="I60" s="7"/>
    </row>
    <row r="61" spans="2:9" ht="13.5" customHeight="1">
      <c r="B61" s="5"/>
      <c r="C61" s="442" t="s">
        <v>952</v>
      </c>
      <c r="D61" s="426" t="s">
        <v>999</v>
      </c>
      <c r="E61" s="427" t="s">
        <v>1000</v>
      </c>
      <c r="F61" s="256">
        <v>1.7</v>
      </c>
      <c r="G61" s="256">
        <v>0.3</v>
      </c>
      <c r="H61" s="1181"/>
      <c r="I61" s="7"/>
    </row>
    <row r="62" spans="2:9" ht="13.5" customHeight="1">
      <c r="B62" s="5"/>
      <c r="C62" s="442" t="s">
        <v>952</v>
      </c>
      <c r="D62" s="426" t="s">
        <v>1001</v>
      </c>
      <c r="E62" s="427" t="s">
        <v>1002</v>
      </c>
      <c r="F62" s="256">
        <v>1.7</v>
      </c>
      <c r="G62" s="256">
        <v>0.3</v>
      </c>
      <c r="H62" s="1181"/>
      <c r="I62" s="7"/>
    </row>
    <row r="63" spans="2:9" ht="13.5" customHeight="1">
      <c r="B63" s="5"/>
      <c r="C63" s="442" t="s">
        <v>952</v>
      </c>
      <c r="D63" s="426">
        <v>221</v>
      </c>
      <c r="E63" s="427" t="s">
        <v>1003</v>
      </c>
      <c r="F63" s="256">
        <v>1.1</v>
      </c>
      <c r="G63" s="256">
        <v>0.15</v>
      </c>
      <c r="H63" s="1181"/>
      <c r="I63" s="7"/>
    </row>
    <row r="64" spans="2:9" ht="13.5" customHeight="1">
      <c r="B64" s="5"/>
      <c r="C64" s="442" t="s">
        <v>952</v>
      </c>
      <c r="D64" s="426" t="s">
        <v>1004</v>
      </c>
      <c r="E64" s="427" t="s">
        <v>1005</v>
      </c>
      <c r="F64" s="256">
        <v>1.7</v>
      </c>
      <c r="G64" s="256">
        <v>0.3</v>
      </c>
      <c r="H64" s="1181"/>
      <c r="I64" s="7"/>
    </row>
    <row r="65" spans="2:9" ht="13.5" customHeight="1">
      <c r="B65" s="5"/>
      <c r="C65" s="442" t="s">
        <v>952</v>
      </c>
      <c r="D65" s="426" t="s">
        <v>1006</v>
      </c>
      <c r="E65" s="430" t="s">
        <v>1007</v>
      </c>
      <c r="F65" s="256">
        <v>1.7</v>
      </c>
      <c r="G65" s="256">
        <v>0.3</v>
      </c>
      <c r="H65" s="1181"/>
      <c r="I65" s="7"/>
    </row>
    <row r="66" spans="2:9" ht="13.5" customHeight="1">
      <c r="B66" s="5"/>
      <c r="C66" s="442" t="s">
        <v>952</v>
      </c>
      <c r="D66" s="426" t="s">
        <v>1008</v>
      </c>
      <c r="E66" s="427" t="s">
        <v>1009</v>
      </c>
      <c r="F66" s="256">
        <v>1.4</v>
      </c>
      <c r="G66" s="256">
        <v>0.2</v>
      </c>
      <c r="H66" s="1181"/>
      <c r="I66" s="7"/>
    </row>
    <row r="67" spans="2:9" ht="13.5" customHeight="1">
      <c r="B67" s="5"/>
      <c r="C67" s="442" t="s">
        <v>952</v>
      </c>
      <c r="D67" s="426" t="s">
        <v>1010</v>
      </c>
      <c r="E67" s="427" t="s">
        <v>1011</v>
      </c>
      <c r="F67" s="256">
        <v>1.4</v>
      </c>
      <c r="G67" s="256">
        <v>0.2</v>
      </c>
      <c r="H67" s="1181"/>
      <c r="I67" s="7"/>
    </row>
    <row r="68" spans="2:9" ht="13.5" customHeight="1">
      <c r="B68" s="5"/>
      <c r="C68" s="442" t="s">
        <v>952</v>
      </c>
      <c r="D68" s="426" t="s">
        <v>1012</v>
      </c>
      <c r="E68" s="427" t="s">
        <v>1013</v>
      </c>
      <c r="F68" s="256">
        <v>1.4</v>
      </c>
      <c r="G68" s="256">
        <v>0.2</v>
      </c>
      <c r="H68" s="1181"/>
      <c r="I68" s="7"/>
    </row>
    <row r="69" spans="2:9" ht="13.5" customHeight="1">
      <c r="B69" s="5"/>
      <c r="C69" s="442" t="s">
        <v>952</v>
      </c>
      <c r="D69" s="426" t="s">
        <v>1014</v>
      </c>
      <c r="E69" s="427" t="s">
        <v>1015</v>
      </c>
      <c r="F69" s="256">
        <v>1.4</v>
      </c>
      <c r="G69" s="256">
        <v>0.2</v>
      </c>
      <c r="H69" s="1181"/>
      <c r="I69" s="7"/>
    </row>
    <row r="70" spans="2:9" ht="13.5" customHeight="1">
      <c r="B70" s="5"/>
      <c r="C70" s="442" t="s">
        <v>952</v>
      </c>
      <c r="D70" s="426" t="s">
        <v>1016</v>
      </c>
      <c r="E70" s="427" t="s">
        <v>1017</v>
      </c>
      <c r="F70" s="256">
        <v>1.4</v>
      </c>
      <c r="G70" s="256">
        <v>0.2</v>
      </c>
      <c r="H70" s="1181"/>
      <c r="I70" s="7"/>
    </row>
    <row r="71" spans="2:9" ht="13.5" customHeight="1">
      <c r="B71" s="5"/>
      <c r="C71" s="442" t="s">
        <v>952</v>
      </c>
      <c r="D71" s="426" t="s">
        <v>1018</v>
      </c>
      <c r="E71" s="427" t="s">
        <v>1019</v>
      </c>
      <c r="F71" s="256">
        <v>1.4</v>
      </c>
      <c r="G71" s="256">
        <v>0.2</v>
      </c>
      <c r="H71" s="1181"/>
      <c r="I71" s="7"/>
    </row>
    <row r="72" spans="2:9" ht="13.5" customHeight="1">
      <c r="B72" s="5"/>
      <c r="C72" s="442" t="s">
        <v>952</v>
      </c>
      <c r="D72" s="426" t="s">
        <v>1020</v>
      </c>
      <c r="E72" s="427" t="s">
        <v>1021</v>
      </c>
      <c r="F72" s="256">
        <v>1.4</v>
      </c>
      <c r="G72" s="256">
        <v>0.2</v>
      </c>
      <c r="H72" s="1181"/>
      <c r="I72" s="7"/>
    </row>
    <row r="73" spans="2:9" ht="21.75" customHeight="1">
      <c r="B73" s="5"/>
      <c r="C73" s="442" t="s">
        <v>952</v>
      </c>
      <c r="D73" s="426" t="s">
        <v>1022</v>
      </c>
      <c r="E73" s="427" t="s">
        <v>1023</v>
      </c>
      <c r="F73" s="256">
        <v>1.4</v>
      </c>
      <c r="G73" s="256">
        <v>0.2</v>
      </c>
      <c r="H73" s="1181"/>
      <c r="I73" s="7"/>
    </row>
    <row r="74" spans="2:9" ht="13.5" customHeight="1">
      <c r="B74" s="5"/>
      <c r="C74" s="442" t="s">
        <v>952</v>
      </c>
      <c r="D74" s="426" t="s">
        <v>1024</v>
      </c>
      <c r="E74" s="427" t="s">
        <v>1025</v>
      </c>
      <c r="F74" s="256">
        <v>1.4</v>
      </c>
      <c r="G74" s="256">
        <v>0.2</v>
      </c>
      <c r="H74" s="1181"/>
      <c r="I74" s="7"/>
    </row>
    <row r="75" spans="2:9" ht="13.5" customHeight="1">
      <c r="B75" s="5"/>
      <c r="C75" s="442" t="s">
        <v>952</v>
      </c>
      <c r="D75" s="426" t="s">
        <v>1026</v>
      </c>
      <c r="E75" s="427" t="s">
        <v>1027</v>
      </c>
      <c r="F75" s="256">
        <v>1.4</v>
      </c>
      <c r="G75" s="256">
        <v>0.2</v>
      </c>
      <c r="H75" s="1181"/>
      <c r="I75" s="7"/>
    </row>
    <row r="76" spans="2:9" ht="13.5" customHeight="1">
      <c r="B76" s="5"/>
      <c r="C76" s="442" t="s">
        <v>952</v>
      </c>
      <c r="D76" s="426" t="s">
        <v>1028</v>
      </c>
      <c r="E76" s="427" t="s">
        <v>1029</v>
      </c>
      <c r="F76" s="256">
        <v>1.4</v>
      </c>
      <c r="G76" s="256">
        <v>0.2</v>
      </c>
      <c r="H76" s="1181"/>
      <c r="I76" s="7"/>
    </row>
    <row r="77" spans="2:9" ht="13.5" customHeight="1">
      <c r="B77" s="5"/>
      <c r="C77" s="442" t="s">
        <v>952</v>
      </c>
      <c r="D77" s="426" t="s">
        <v>1030</v>
      </c>
      <c r="E77" s="427" t="s">
        <v>1031</v>
      </c>
      <c r="F77" s="256">
        <v>1.4</v>
      </c>
      <c r="G77" s="256">
        <v>0.2</v>
      </c>
      <c r="H77" s="1181"/>
      <c r="I77" s="7"/>
    </row>
    <row r="78" spans="2:9" ht="13.5" customHeight="1">
      <c r="B78" s="5"/>
      <c r="C78" s="442" t="s">
        <v>952</v>
      </c>
      <c r="D78" s="426" t="s">
        <v>1032</v>
      </c>
      <c r="E78" s="427" t="s">
        <v>1033</v>
      </c>
      <c r="F78" s="256">
        <v>1.2</v>
      </c>
      <c r="G78" s="256">
        <v>0.15</v>
      </c>
      <c r="H78" s="1181"/>
      <c r="I78" s="7"/>
    </row>
    <row r="79" spans="2:9" ht="21.75" customHeight="1">
      <c r="B79" s="5"/>
      <c r="C79" s="442" t="s">
        <v>952</v>
      </c>
      <c r="D79" s="426" t="s">
        <v>1034</v>
      </c>
      <c r="E79" s="427" t="s">
        <v>1035</v>
      </c>
      <c r="F79" s="256">
        <v>1.2</v>
      </c>
      <c r="G79" s="256">
        <v>0.15</v>
      </c>
      <c r="H79" s="1181"/>
      <c r="I79" s="7"/>
    </row>
    <row r="80" spans="2:9" ht="13.5" customHeight="1">
      <c r="B80" s="5"/>
      <c r="C80" s="442" t="s">
        <v>952</v>
      </c>
      <c r="D80" s="426" t="s">
        <v>1036</v>
      </c>
      <c r="E80" s="427" t="s">
        <v>1037</v>
      </c>
      <c r="F80" s="256">
        <v>1.2</v>
      </c>
      <c r="G80" s="256">
        <v>0.15</v>
      </c>
      <c r="H80" s="1181"/>
      <c r="I80" s="7"/>
    </row>
    <row r="81" spans="2:9" ht="21.75" customHeight="1">
      <c r="B81" s="5"/>
      <c r="C81" s="442" t="s">
        <v>952</v>
      </c>
      <c r="D81" s="426" t="s">
        <v>1038</v>
      </c>
      <c r="E81" s="427" t="s">
        <v>1039</v>
      </c>
      <c r="F81" s="256">
        <v>1.2</v>
      </c>
      <c r="G81" s="256">
        <v>0.15</v>
      </c>
      <c r="H81" s="1181"/>
      <c r="I81" s="7"/>
    </row>
    <row r="82" spans="2:9" ht="13.5" customHeight="1">
      <c r="B82" s="5"/>
      <c r="C82" s="442" t="s">
        <v>952</v>
      </c>
      <c r="D82" s="426" t="s">
        <v>1040</v>
      </c>
      <c r="E82" s="427" t="s">
        <v>1041</v>
      </c>
      <c r="F82" s="256">
        <v>1.2</v>
      </c>
      <c r="G82" s="256">
        <v>0.15</v>
      </c>
      <c r="H82" s="1181"/>
      <c r="I82" s="7"/>
    </row>
    <row r="83" spans="2:9" ht="13.5" customHeight="1">
      <c r="B83" s="5"/>
      <c r="C83" s="442" t="s">
        <v>952</v>
      </c>
      <c r="D83" s="426" t="s">
        <v>1050</v>
      </c>
      <c r="E83" s="427" t="s">
        <v>1051</v>
      </c>
      <c r="F83" s="256">
        <v>1.2</v>
      </c>
      <c r="G83" s="256">
        <v>0.15</v>
      </c>
      <c r="H83" s="1181"/>
      <c r="I83" s="7"/>
    </row>
    <row r="84" spans="2:9" ht="13.5" customHeight="1">
      <c r="B84" s="5"/>
      <c r="C84" s="442" t="s">
        <v>952</v>
      </c>
      <c r="D84" s="426" t="s">
        <v>1052</v>
      </c>
      <c r="E84" s="427" t="s">
        <v>1053</v>
      </c>
      <c r="F84" s="256">
        <v>1.2</v>
      </c>
      <c r="G84" s="256">
        <v>0.15</v>
      </c>
      <c r="H84" s="1181"/>
      <c r="I84" s="7"/>
    </row>
    <row r="85" spans="2:9" ht="13.5" customHeight="1">
      <c r="B85" s="5"/>
      <c r="C85" s="442" t="s">
        <v>952</v>
      </c>
      <c r="D85" s="426" t="s">
        <v>1054</v>
      </c>
      <c r="E85" s="427" t="s">
        <v>1055</v>
      </c>
      <c r="F85" s="256">
        <v>1.2</v>
      </c>
      <c r="G85" s="256">
        <v>0.15</v>
      </c>
      <c r="H85" s="1181"/>
      <c r="I85" s="7"/>
    </row>
    <row r="86" spans="2:9" ht="13.5" customHeight="1">
      <c r="B86" s="5"/>
      <c r="C86" s="442" t="s">
        <v>952</v>
      </c>
      <c r="D86" s="433" t="s">
        <v>1056</v>
      </c>
      <c r="E86" s="427" t="s">
        <v>1057</v>
      </c>
      <c r="F86" s="256">
        <v>1.3</v>
      </c>
      <c r="G86" s="256">
        <v>0.2</v>
      </c>
      <c r="H86" s="1181"/>
      <c r="I86" s="7"/>
    </row>
    <row r="87" spans="2:9" ht="13.5" customHeight="1">
      <c r="B87" s="5"/>
      <c r="C87" s="442" t="s">
        <v>952</v>
      </c>
      <c r="D87" s="426" t="s">
        <v>1058</v>
      </c>
      <c r="E87" s="427" t="s">
        <v>1059</v>
      </c>
      <c r="F87" s="256">
        <v>1.3</v>
      </c>
      <c r="G87" s="256">
        <v>0.2</v>
      </c>
      <c r="H87" s="1181"/>
      <c r="I87" s="7"/>
    </row>
    <row r="88" spans="2:9" ht="13.5" customHeight="1">
      <c r="B88" s="5"/>
      <c r="C88" s="442" t="s">
        <v>952</v>
      </c>
      <c r="D88" s="426" t="s">
        <v>1060</v>
      </c>
      <c r="E88" s="427" t="s">
        <v>1061</v>
      </c>
      <c r="F88" s="256">
        <v>1.3</v>
      </c>
      <c r="G88" s="256">
        <v>0.2</v>
      </c>
      <c r="H88" s="1181"/>
      <c r="I88" s="7"/>
    </row>
    <row r="89" spans="2:9" ht="13.5" customHeight="1">
      <c r="B89" s="5"/>
      <c r="C89" s="442" t="s">
        <v>952</v>
      </c>
      <c r="D89" s="426" t="s">
        <v>1062</v>
      </c>
      <c r="E89" s="427" t="s">
        <v>1063</v>
      </c>
      <c r="F89" s="256">
        <v>1.3</v>
      </c>
      <c r="G89" s="256">
        <v>0.2</v>
      </c>
      <c r="H89" s="1181"/>
      <c r="I89" s="7"/>
    </row>
    <row r="90" spans="2:9" ht="13.5" customHeight="1">
      <c r="B90" s="5"/>
      <c r="C90" s="442" t="s">
        <v>952</v>
      </c>
      <c r="D90" s="426" t="s">
        <v>1064</v>
      </c>
      <c r="E90" s="427" t="s">
        <v>1065</v>
      </c>
      <c r="F90" s="256">
        <v>1.3</v>
      </c>
      <c r="G90" s="256">
        <v>0.2</v>
      </c>
      <c r="H90" s="1181"/>
      <c r="I90" s="7"/>
    </row>
    <row r="91" spans="2:9" ht="13.5" customHeight="1">
      <c r="B91" s="5"/>
      <c r="C91" s="442" t="s">
        <v>952</v>
      </c>
      <c r="D91" s="426">
        <v>281</v>
      </c>
      <c r="E91" s="427" t="s">
        <v>1066</v>
      </c>
      <c r="F91" s="256">
        <v>1.2</v>
      </c>
      <c r="G91" s="256">
        <v>0.15</v>
      </c>
      <c r="H91" s="1181"/>
      <c r="I91" s="7"/>
    </row>
    <row r="92" spans="2:9" ht="21.75" customHeight="1">
      <c r="B92" s="5"/>
      <c r="C92" s="442" t="s">
        <v>952</v>
      </c>
      <c r="D92" s="426" t="s">
        <v>1067</v>
      </c>
      <c r="E92" s="427" t="s">
        <v>1068</v>
      </c>
      <c r="F92" s="256">
        <v>1.3</v>
      </c>
      <c r="G92" s="256">
        <v>0.2</v>
      </c>
      <c r="H92" s="1181"/>
      <c r="I92" s="7"/>
    </row>
    <row r="93" spans="2:9" ht="13.5" customHeight="1">
      <c r="B93" s="5"/>
      <c r="C93" s="442" t="s">
        <v>952</v>
      </c>
      <c r="D93" s="426" t="s">
        <v>1069</v>
      </c>
      <c r="E93" s="427" t="s">
        <v>1070</v>
      </c>
      <c r="F93" s="256">
        <v>1.3</v>
      </c>
      <c r="G93" s="256">
        <v>0.2</v>
      </c>
      <c r="H93" s="1181"/>
      <c r="I93" s="7"/>
    </row>
    <row r="94" spans="2:9" ht="21.75" customHeight="1">
      <c r="B94" s="5"/>
      <c r="C94" s="442" t="s">
        <v>952</v>
      </c>
      <c r="D94" s="426" t="s">
        <v>1071</v>
      </c>
      <c r="E94" s="427" t="s">
        <v>1072</v>
      </c>
      <c r="F94" s="256">
        <v>1.3</v>
      </c>
      <c r="G94" s="256">
        <v>0.2</v>
      </c>
      <c r="H94" s="1181"/>
      <c r="I94" s="7"/>
    </row>
    <row r="95" spans="2:9" ht="35.25" customHeight="1">
      <c r="B95" s="5"/>
      <c r="C95" s="442" t="s">
        <v>952</v>
      </c>
      <c r="D95" s="426" t="s">
        <v>1073</v>
      </c>
      <c r="E95" s="427" t="s">
        <v>1074</v>
      </c>
      <c r="F95" s="256">
        <v>1.3</v>
      </c>
      <c r="G95" s="256">
        <v>0.2</v>
      </c>
      <c r="H95" s="1181"/>
      <c r="I95" s="7"/>
    </row>
    <row r="96" spans="2:9" ht="13.5" customHeight="1">
      <c r="B96" s="5"/>
      <c r="C96" s="442" t="s">
        <v>952</v>
      </c>
      <c r="D96" s="426" t="s">
        <v>1075</v>
      </c>
      <c r="E96" s="427" t="s">
        <v>1076</v>
      </c>
      <c r="F96" s="256">
        <v>1.3</v>
      </c>
      <c r="G96" s="256">
        <v>0.2</v>
      </c>
      <c r="H96" s="1181"/>
      <c r="I96" s="7"/>
    </row>
    <row r="97" spans="2:9" ht="13.5" customHeight="1">
      <c r="B97" s="5"/>
      <c r="C97" s="442" t="s">
        <v>952</v>
      </c>
      <c r="D97" s="426" t="s">
        <v>1077</v>
      </c>
      <c r="E97" s="427" t="s">
        <v>1078</v>
      </c>
      <c r="F97" s="256">
        <v>1.3</v>
      </c>
      <c r="G97" s="256">
        <v>0.2</v>
      </c>
      <c r="H97" s="1181"/>
      <c r="I97" s="7"/>
    </row>
    <row r="98" spans="2:9" ht="13.5" customHeight="1">
      <c r="B98" s="5"/>
      <c r="C98" s="442" t="s">
        <v>952</v>
      </c>
      <c r="D98" s="426" t="s">
        <v>1079</v>
      </c>
      <c r="E98" s="427" t="s">
        <v>1080</v>
      </c>
      <c r="F98" s="256">
        <v>1.3</v>
      </c>
      <c r="G98" s="256">
        <v>0.2</v>
      </c>
      <c r="H98" s="1181"/>
      <c r="I98" s="7"/>
    </row>
    <row r="99" spans="2:9" ht="13.5" customHeight="1">
      <c r="B99" s="5"/>
      <c r="C99" s="442" t="s">
        <v>952</v>
      </c>
      <c r="D99" s="426" t="s">
        <v>1081</v>
      </c>
      <c r="E99" s="427" t="s">
        <v>1082</v>
      </c>
      <c r="F99" s="256">
        <v>1.3</v>
      </c>
      <c r="G99" s="256">
        <v>0.2</v>
      </c>
      <c r="H99" s="1181"/>
      <c r="I99" s="7"/>
    </row>
    <row r="100" spans="2:9" ht="13.5" customHeight="1">
      <c r="B100" s="5"/>
      <c r="C100" s="442" t="s">
        <v>952</v>
      </c>
      <c r="D100" s="426">
        <v>293</v>
      </c>
      <c r="E100" s="427" t="s">
        <v>1083</v>
      </c>
      <c r="F100" s="256">
        <v>1.6</v>
      </c>
      <c r="G100" s="256">
        <v>0.1</v>
      </c>
      <c r="H100" s="1181"/>
      <c r="I100" s="7"/>
    </row>
    <row r="101" spans="2:9" ht="13.5" customHeight="1">
      <c r="B101" s="5"/>
      <c r="C101" s="442" t="s">
        <v>952</v>
      </c>
      <c r="D101" s="426" t="s">
        <v>1084</v>
      </c>
      <c r="E101" s="427" t="s">
        <v>1085</v>
      </c>
      <c r="F101" s="256">
        <v>1.3</v>
      </c>
      <c r="G101" s="256">
        <v>0.2</v>
      </c>
      <c r="H101" s="1181"/>
      <c r="I101" s="7"/>
    </row>
    <row r="102" spans="2:9" ht="13.5" customHeight="1">
      <c r="B102" s="5"/>
      <c r="C102" s="442" t="s">
        <v>952</v>
      </c>
      <c r="D102" s="426" t="s">
        <v>1086</v>
      </c>
      <c r="E102" s="427" t="s">
        <v>1087</v>
      </c>
      <c r="F102" s="256">
        <v>1.3</v>
      </c>
      <c r="G102" s="256">
        <v>0.2</v>
      </c>
      <c r="H102" s="1181"/>
      <c r="I102" s="7"/>
    </row>
    <row r="103" spans="2:9" ht="13.5" customHeight="1">
      <c r="B103" s="5"/>
      <c r="C103" s="442" t="s">
        <v>952</v>
      </c>
      <c r="D103" s="426" t="s">
        <v>1088</v>
      </c>
      <c r="E103" s="427" t="s">
        <v>1089</v>
      </c>
      <c r="F103" s="256">
        <v>1.3</v>
      </c>
      <c r="G103" s="256">
        <v>0.2</v>
      </c>
      <c r="H103" s="1181"/>
      <c r="I103" s="7"/>
    </row>
    <row r="104" spans="2:9" ht="13.5" customHeight="1">
      <c r="B104" s="5"/>
      <c r="C104" s="442" t="s">
        <v>952</v>
      </c>
      <c r="D104" s="426" t="s">
        <v>1090</v>
      </c>
      <c r="E104" s="427" t="s">
        <v>1091</v>
      </c>
      <c r="F104" s="256">
        <v>1.3</v>
      </c>
      <c r="G104" s="256">
        <v>0.2</v>
      </c>
      <c r="H104" s="1181"/>
      <c r="I104" s="7"/>
    </row>
    <row r="105" spans="2:9" ht="13.5" customHeight="1">
      <c r="B105" s="5"/>
      <c r="C105" s="442" t="s">
        <v>952</v>
      </c>
      <c r="D105" s="426" t="s">
        <v>1092</v>
      </c>
      <c r="E105" s="427" t="s">
        <v>1093</v>
      </c>
      <c r="F105" s="256">
        <v>1.3</v>
      </c>
      <c r="G105" s="256">
        <v>0.2</v>
      </c>
      <c r="H105" s="1181"/>
      <c r="I105" s="7"/>
    </row>
    <row r="106" spans="2:9" ht="13.5" customHeight="1">
      <c r="B106" s="5"/>
      <c r="C106" s="442" t="s">
        <v>952</v>
      </c>
      <c r="D106" s="426" t="s">
        <v>1094</v>
      </c>
      <c r="E106" s="427" t="s">
        <v>1095</v>
      </c>
      <c r="F106" s="256">
        <v>1.3</v>
      </c>
      <c r="G106" s="256">
        <v>0.2</v>
      </c>
      <c r="H106" s="1181"/>
      <c r="I106" s="7"/>
    </row>
    <row r="107" spans="2:9" ht="13.5" customHeight="1">
      <c r="B107" s="5"/>
      <c r="C107" s="442" t="s">
        <v>952</v>
      </c>
      <c r="D107" s="426" t="s">
        <v>1096</v>
      </c>
      <c r="E107" s="427" t="s">
        <v>1097</v>
      </c>
      <c r="F107" s="256">
        <v>1.3</v>
      </c>
      <c r="G107" s="256">
        <v>0.2</v>
      </c>
      <c r="H107" s="1181"/>
      <c r="I107" s="7"/>
    </row>
    <row r="108" spans="2:9" ht="13.5" customHeight="1">
      <c r="B108" s="5"/>
      <c r="C108" s="442" t="s">
        <v>952</v>
      </c>
      <c r="D108" s="426" t="s">
        <v>1098</v>
      </c>
      <c r="E108" s="427" t="s">
        <v>1099</v>
      </c>
      <c r="F108" s="256">
        <v>1.3</v>
      </c>
      <c r="G108" s="256">
        <v>0.2</v>
      </c>
      <c r="H108" s="1181"/>
      <c r="I108" s="7"/>
    </row>
    <row r="109" spans="2:9" ht="21.75" customHeight="1">
      <c r="B109" s="5"/>
      <c r="C109" s="442" t="s">
        <v>952</v>
      </c>
      <c r="D109" s="426" t="s">
        <v>1100</v>
      </c>
      <c r="E109" s="427" t="s">
        <v>1101</v>
      </c>
      <c r="F109" s="256">
        <v>1.3</v>
      </c>
      <c r="G109" s="256">
        <v>0.2</v>
      </c>
      <c r="H109" s="1181"/>
      <c r="I109" s="7"/>
    </row>
    <row r="110" spans="2:9" ht="13.5" customHeight="1">
      <c r="B110" s="5"/>
      <c r="C110" s="442" t="s">
        <v>952</v>
      </c>
      <c r="D110" s="426" t="s">
        <v>1102</v>
      </c>
      <c r="E110" s="427" t="s">
        <v>1103</v>
      </c>
      <c r="F110" s="256">
        <v>1.3</v>
      </c>
      <c r="G110" s="256">
        <v>0.2</v>
      </c>
      <c r="H110" s="1181"/>
      <c r="I110" s="7"/>
    </row>
    <row r="111" spans="2:9" ht="13.5" customHeight="1">
      <c r="B111" s="5"/>
      <c r="C111" s="442" t="s">
        <v>952</v>
      </c>
      <c r="D111" s="426" t="s">
        <v>1104</v>
      </c>
      <c r="E111" s="427" t="s">
        <v>1105</v>
      </c>
      <c r="F111" s="256">
        <v>1.3</v>
      </c>
      <c r="G111" s="256">
        <v>0.2</v>
      </c>
      <c r="H111" s="1181"/>
      <c r="I111" s="7"/>
    </row>
    <row r="112" spans="2:9" ht="13.5" customHeight="1">
      <c r="B112" s="5"/>
      <c r="C112" s="442" t="s">
        <v>952</v>
      </c>
      <c r="D112" s="426" t="s">
        <v>1106</v>
      </c>
      <c r="E112" s="427" t="s">
        <v>1107</v>
      </c>
      <c r="F112" s="256">
        <v>1.3</v>
      </c>
      <c r="G112" s="256">
        <v>0.2</v>
      </c>
      <c r="H112" s="1181"/>
      <c r="I112" s="7"/>
    </row>
    <row r="113" spans="2:9" ht="13.5" customHeight="1">
      <c r="B113" s="5"/>
      <c r="C113" s="442" t="s">
        <v>952</v>
      </c>
      <c r="D113" s="426" t="s">
        <v>1108</v>
      </c>
      <c r="E113" s="427" t="s">
        <v>1109</v>
      </c>
      <c r="F113" s="256">
        <v>1.3</v>
      </c>
      <c r="G113" s="256">
        <v>0.2</v>
      </c>
      <c r="H113" s="1181"/>
      <c r="I113" s="7"/>
    </row>
    <row r="114" spans="2:9" ht="21.75" customHeight="1">
      <c r="B114" s="5"/>
      <c r="C114" s="442" t="s">
        <v>952</v>
      </c>
      <c r="D114" s="426" t="s">
        <v>1110</v>
      </c>
      <c r="E114" s="427" t="s">
        <v>1111</v>
      </c>
      <c r="F114" s="256">
        <v>1.3</v>
      </c>
      <c r="G114" s="256">
        <v>0.2</v>
      </c>
      <c r="H114" s="1181"/>
      <c r="I114" s="7"/>
    </row>
    <row r="115" spans="2:9" ht="21.75" customHeight="1">
      <c r="B115" s="5"/>
      <c r="C115" s="442" t="s">
        <v>952</v>
      </c>
      <c r="D115" s="426" t="s">
        <v>1112</v>
      </c>
      <c r="E115" s="427" t="s">
        <v>1113</v>
      </c>
      <c r="F115" s="256">
        <v>1.3</v>
      </c>
      <c r="G115" s="256">
        <v>0.2</v>
      </c>
      <c r="H115" s="1181"/>
      <c r="I115" s="7"/>
    </row>
    <row r="116" spans="2:9" ht="13.5" customHeight="1">
      <c r="B116" s="5"/>
      <c r="C116" s="442" t="s">
        <v>952</v>
      </c>
      <c r="D116" s="426" t="s">
        <v>1114</v>
      </c>
      <c r="E116" s="427" t="s">
        <v>1115</v>
      </c>
      <c r="F116" s="256">
        <v>1.3</v>
      </c>
      <c r="G116" s="256">
        <v>0.2</v>
      </c>
      <c r="H116" s="1181"/>
      <c r="I116" s="7"/>
    </row>
    <row r="117" spans="2:9" ht="13.5" customHeight="1">
      <c r="B117" s="5"/>
      <c r="C117" s="442" t="s">
        <v>952</v>
      </c>
      <c r="D117" s="426" t="s">
        <v>1116</v>
      </c>
      <c r="E117" s="427" t="s">
        <v>1117</v>
      </c>
      <c r="F117" s="256">
        <v>1.3</v>
      </c>
      <c r="G117" s="256">
        <v>0.2</v>
      </c>
      <c r="H117" s="1181"/>
      <c r="I117" s="7"/>
    </row>
    <row r="118" spans="2:9" ht="13.5" customHeight="1">
      <c r="B118" s="5"/>
      <c r="C118" s="442" t="s">
        <v>952</v>
      </c>
      <c r="D118" s="426" t="s">
        <v>1118</v>
      </c>
      <c r="E118" s="427" t="s">
        <v>124</v>
      </c>
      <c r="F118" s="256">
        <v>1.3</v>
      </c>
      <c r="G118" s="256">
        <v>0.2</v>
      </c>
      <c r="H118" s="1181"/>
      <c r="I118" s="7"/>
    </row>
    <row r="119" spans="2:9" ht="13.5" customHeight="1">
      <c r="B119" s="5"/>
      <c r="C119" s="442" t="s">
        <v>952</v>
      </c>
      <c r="D119" s="426" t="s">
        <v>1119</v>
      </c>
      <c r="E119" s="427" t="s">
        <v>1120</v>
      </c>
      <c r="F119" s="256">
        <v>1.3</v>
      </c>
      <c r="G119" s="256">
        <v>0.2</v>
      </c>
      <c r="H119" s="1181"/>
      <c r="I119" s="7"/>
    </row>
    <row r="120" spans="2:9" ht="13.5" customHeight="1">
      <c r="B120" s="5"/>
      <c r="C120" s="442" t="s">
        <v>952</v>
      </c>
      <c r="D120" s="426" t="s">
        <v>1121</v>
      </c>
      <c r="E120" s="427" t="s">
        <v>1122</v>
      </c>
      <c r="F120" s="256">
        <v>1.3</v>
      </c>
      <c r="G120" s="256">
        <v>0.2</v>
      </c>
      <c r="H120" s="1181"/>
      <c r="I120" s="7"/>
    </row>
    <row r="121" spans="2:9" ht="21.75" customHeight="1">
      <c r="B121" s="5"/>
      <c r="C121" s="442" t="s">
        <v>952</v>
      </c>
      <c r="D121" s="426" t="s">
        <v>1123</v>
      </c>
      <c r="E121" s="427" t="s">
        <v>1124</v>
      </c>
      <c r="F121" s="256">
        <v>1.3</v>
      </c>
      <c r="G121" s="256">
        <v>0.2</v>
      </c>
      <c r="H121" s="1181"/>
      <c r="I121" s="7"/>
    </row>
    <row r="122" spans="2:9" ht="13.5" customHeight="1">
      <c r="B122" s="5"/>
      <c r="C122" s="442" t="s">
        <v>952</v>
      </c>
      <c r="D122" s="426" t="s">
        <v>1125</v>
      </c>
      <c r="E122" s="427" t="s">
        <v>1126</v>
      </c>
      <c r="F122" s="256">
        <v>1.3</v>
      </c>
      <c r="G122" s="256">
        <v>0.2</v>
      </c>
      <c r="H122" s="1181"/>
      <c r="I122" s="7"/>
    </row>
    <row r="123" spans="2:9" ht="13.5" customHeight="1">
      <c r="B123" s="5"/>
      <c r="C123" s="442" t="s">
        <v>952</v>
      </c>
      <c r="D123" s="426" t="s">
        <v>1127</v>
      </c>
      <c r="E123" s="427" t="s">
        <v>1128</v>
      </c>
      <c r="F123" s="256">
        <v>1.3</v>
      </c>
      <c r="G123" s="256">
        <v>0.2</v>
      </c>
      <c r="H123" s="1181"/>
      <c r="I123" s="7"/>
    </row>
    <row r="124" spans="2:9" ht="13.5" customHeight="1">
      <c r="B124" s="5"/>
      <c r="C124" s="442" t="s">
        <v>952</v>
      </c>
      <c r="D124" s="426" t="s">
        <v>1129</v>
      </c>
      <c r="E124" s="427" t="s">
        <v>1130</v>
      </c>
      <c r="F124" s="256">
        <v>1.3</v>
      </c>
      <c r="G124" s="256">
        <v>0.2</v>
      </c>
      <c r="H124" s="1181"/>
      <c r="I124" s="7"/>
    </row>
    <row r="125" spans="2:9" ht="13.5" customHeight="1">
      <c r="B125" s="5"/>
      <c r="C125" s="442" t="s">
        <v>952</v>
      </c>
      <c r="D125" s="426" t="s">
        <v>1131</v>
      </c>
      <c r="E125" s="427" t="s">
        <v>1132</v>
      </c>
      <c r="F125" s="256">
        <v>1.3</v>
      </c>
      <c r="G125" s="256">
        <v>0.2</v>
      </c>
      <c r="H125" s="1181"/>
      <c r="I125" s="7"/>
    </row>
    <row r="126" spans="2:9" ht="13.5" customHeight="1">
      <c r="B126" s="5"/>
      <c r="C126" s="442" t="s">
        <v>952</v>
      </c>
      <c r="D126" s="426" t="s">
        <v>1133</v>
      </c>
      <c r="E126" s="427" t="s">
        <v>1134</v>
      </c>
      <c r="F126" s="256">
        <v>1.3</v>
      </c>
      <c r="G126" s="256">
        <v>0.2</v>
      </c>
      <c r="H126" s="1181"/>
      <c r="I126" s="7"/>
    </row>
    <row r="127" spans="2:9" ht="13.5" customHeight="1">
      <c r="B127" s="5"/>
      <c r="C127" s="442" t="s">
        <v>952</v>
      </c>
      <c r="D127" s="426" t="s">
        <v>1135</v>
      </c>
      <c r="E127" s="427" t="s">
        <v>1136</v>
      </c>
      <c r="F127" s="256">
        <v>1.7</v>
      </c>
      <c r="G127" s="256">
        <v>0.3</v>
      </c>
      <c r="H127" s="1181"/>
      <c r="I127" s="7"/>
    </row>
    <row r="128" spans="2:9" ht="13.5" customHeight="1">
      <c r="B128" s="5"/>
      <c r="C128" s="442" t="s">
        <v>952</v>
      </c>
      <c r="D128" s="426" t="s">
        <v>1137</v>
      </c>
      <c r="E128" s="427" t="s">
        <v>1138</v>
      </c>
      <c r="F128" s="256">
        <v>1.7</v>
      </c>
      <c r="G128" s="256">
        <v>0.3</v>
      </c>
      <c r="H128" s="1181"/>
      <c r="I128" s="7"/>
    </row>
    <row r="129" spans="2:9" ht="13.5" customHeight="1">
      <c r="B129" s="5"/>
      <c r="C129" s="442" t="s">
        <v>952</v>
      </c>
      <c r="D129" s="426" t="s">
        <v>1139</v>
      </c>
      <c r="E129" s="427" t="s">
        <v>1140</v>
      </c>
      <c r="F129" s="256">
        <v>1.7</v>
      </c>
      <c r="G129" s="256">
        <v>0.3</v>
      </c>
      <c r="H129" s="1181"/>
      <c r="I129" s="7"/>
    </row>
    <row r="130" spans="2:9" ht="13.5" customHeight="1">
      <c r="B130" s="5"/>
      <c r="C130" s="442" t="s">
        <v>952</v>
      </c>
      <c r="D130" s="426" t="s">
        <v>1141</v>
      </c>
      <c r="E130" s="427" t="s">
        <v>1142</v>
      </c>
      <c r="F130" s="256">
        <v>1.7</v>
      </c>
      <c r="G130" s="256">
        <v>0.3</v>
      </c>
      <c r="H130" s="1181"/>
      <c r="I130" s="7"/>
    </row>
    <row r="131" spans="2:9" ht="13.5" customHeight="1">
      <c r="B131" s="5"/>
      <c r="C131" s="442" t="s">
        <v>952</v>
      </c>
      <c r="D131" s="426" t="s">
        <v>1143</v>
      </c>
      <c r="E131" s="427" t="s">
        <v>1144</v>
      </c>
      <c r="F131" s="256">
        <v>1.7</v>
      </c>
      <c r="G131" s="256">
        <v>0.3</v>
      </c>
      <c r="H131" s="1181"/>
      <c r="I131" s="7"/>
    </row>
    <row r="132" spans="2:9" ht="21.75" customHeight="1">
      <c r="B132" s="5"/>
      <c r="C132" s="442" t="s">
        <v>952</v>
      </c>
      <c r="D132" s="426" t="s">
        <v>1145</v>
      </c>
      <c r="E132" s="430" t="s">
        <v>1146</v>
      </c>
      <c r="F132" s="256">
        <v>1.7</v>
      </c>
      <c r="G132" s="256">
        <v>0.3</v>
      </c>
      <c r="H132" s="1181"/>
      <c r="I132" s="7"/>
    </row>
    <row r="133" spans="2:9" ht="13.5" customHeight="1">
      <c r="B133" s="5"/>
      <c r="C133" s="442" t="s">
        <v>952</v>
      </c>
      <c r="D133" s="426" t="s">
        <v>1147</v>
      </c>
      <c r="E133" s="427" t="s">
        <v>1148</v>
      </c>
      <c r="F133" s="256">
        <v>1.7</v>
      </c>
      <c r="G133" s="256">
        <v>0.3</v>
      </c>
      <c r="H133" s="1181"/>
      <c r="I133" s="7"/>
    </row>
    <row r="134" spans="2:9" ht="13.5" customHeight="1">
      <c r="B134" s="5"/>
      <c r="C134" s="442" t="s">
        <v>952</v>
      </c>
      <c r="D134" s="426" t="s">
        <v>1149</v>
      </c>
      <c r="E134" s="427" t="s">
        <v>1150</v>
      </c>
      <c r="F134" s="256">
        <v>1.7</v>
      </c>
      <c r="G134" s="256">
        <v>0.3</v>
      </c>
      <c r="H134" s="1181"/>
      <c r="I134" s="7"/>
    </row>
    <row r="135" spans="2:9" ht="21.75" customHeight="1">
      <c r="B135" s="5"/>
      <c r="C135" s="425" t="s">
        <v>1151</v>
      </c>
      <c r="D135" s="434"/>
      <c r="E135" s="434"/>
      <c r="F135" s="434"/>
      <c r="G135" s="434"/>
      <c r="H135" s="1181"/>
      <c r="I135" s="7"/>
    </row>
    <row r="136" spans="2:9" ht="21.75" customHeight="1">
      <c r="B136" s="5"/>
      <c r="C136" s="441" t="s">
        <v>1151</v>
      </c>
      <c r="D136" s="426">
        <v>401</v>
      </c>
      <c r="E136" s="427" t="s">
        <v>1152</v>
      </c>
      <c r="F136" s="256">
        <v>1.1</v>
      </c>
      <c r="G136" s="256">
        <v>0.25</v>
      </c>
      <c r="H136" s="1181"/>
      <c r="I136" s="7"/>
    </row>
    <row r="137" spans="2:9" ht="21.75" customHeight="1">
      <c r="B137" s="5"/>
      <c r="C137" s="442" t="s">
        <v>1151</v>
      </c>
      <c r="D137" s="426">
        <v>402</v>
      </c>
      <c r="E137" s="427" t="s">
        <v>1153</v>
      </c>
      <c r="F137" s="256">
        <v>1.01</v>
      </c>
      <c r="G137" s="256">
        <v>0.3</v>
      </c>
      <c r="H137" s="1181"/>
      <c r="I137" s="7"/>
    </row>
    <row r="138" spans="2:9" ht="21.75" customHeight="1">
      <c r="B138" s="5"/>
      <c r="C138" s="442" t="s">
        <v>1151</v>
      </c>
      <c r="D138" s="426">
        <v>403</v>
      </c>
      <c r="E138" s="427" t="s">
        <v>1154</v>
      </c>
      <c r="F138" s="256">
        <v>1.1</v>
      </c>
      <c r="G138" s="256">
        <v>0.1</v>
      </c>
      <c r="H138" s="1181"/>
      <c r="I138" s="7"/>
    </row>
    <row r="139" spans="2:9" ht="21.75" customHeight="1">
      <c r="B139" s="5"/>
      <c r="C139" s="442" t="s">
        <v>1151</v>
      </c>
      <c r="D139" s="426">
        <v>410</v>
      </c>
      <c r="E139" s="427" t="s">
        <v>1155</v>
      </c>
      <c r="F139" s="256">
        <v>1.1</v>
      </c>
      <c r="G139" s="256">
        <v>0.1</v>
      </c>
      <c r="H139" s="1181"/>
      <c r="I139" s="7"/>
    </row>
    <row r="140" spans="2:9" ht="13.5" customHeight="1">
      <c r="B140" s="5"/>
      <c r="C140" s="425" t="s">
        <v>1156</v>
      </c>
      <c r="D140" s="426"/>
      <c r="E140" s="427"/>
      <c r="F140" s="256"/>
      <c r="G140" s="256"/>
      <c r="H140" s="1181"/>
      <c r="I140" s="7"/>
    </row>
    <row r="141" spans="2:9" ht="13.5" customHeight="1">
      <c r="B141" s="5"/>
      <c r="C141" s="425" t="s">
        <v>1156</v>
      </c>
      <c r="D141" s="426" t="s">
        <v>1157</v>
      </c>
      <c r="E141" s="427" t="s">
        <v>1158</v>
      </c>
      <c r="F141" s="256">
        <v>1.2</v>
      </c>
      <c r="G141" s="256">
        <v>0.15</v>
      </c>
      <c r="H141" s="1181"/>
      <c r="I141" s="7"/>
    </row>
    <row r="142" spans="2:9" ht="13.5" customHeight="1">
      <c r="B142" s="5"/>
      <c r="C142" s="442" t="s">
        <v>1156</v>
      </c>
      <c r="D142" s="426" t="s">
        <v>1159</v>
      </c>
      <c r="E142" s="427" t="s">
        <v>125</v>
      </c>
      <c r="F142" s="256">
        <v>1.2</v>
      </c>
      <c r="G142" s="256">
        <v>0.15</v>
      </c>
      <c r="H142" s="1181"/>
      <c r="I142" s="7"/>
    </row>
    <row r="143" spans="2:9" ht="13.5" customHeight="1">
      <c r="B143" s="5"/>
      <c r="C143" s="442" t="s">
        <v>1156</v>
      </c>
      <c r="D143" s="426" t="s">
        <v>1160</v>
      </c>
      <c r="E143" s="427" t="s">
        <v>1161</v>
      </c>
      <c r="F143" s="256">
        <v>1.2</v>
      </c>
      <c r="G143" s="256">
        <v>0.15</v>
      </c>
      <c r="H143" s="1181"/>
      <c r="I143" s="7"/>
    </row>
    <row r="144" spans="2:9" ht="13.5" customHeight="1">
      <c r="B144" s="5"/>
      <c r="C144" s="442" t="s">
        <v>1156</v>
      </c>
      <c r="D144" s="426" t="s">
        <v>1162</v>
      </c>
      <c r="E144" s="427" t="s">
        <v>1163</v>
      </c>
      <c r="F144" s="256">
        <v>1.2</v>
      </c>
      <c r="G144" s="256">
        <v>0.15</v>
      </c>
      <c r="H144" s="1181"/>
      <c r="I144" s="7"/>
    </row>
    <row r="145" spans="2:9" ht="13.5" customHeight="1">
      <c r="B145" s="5"/>
      <c r="C145" s="443" t="s">
        <v>1156</v>
      </c>
      <c r="D145" s="426" t="s">
        <v>1164</v>
      </c>
      <c r="E145" s="427" t="s">
        <v>1165</v>
      </c>
      <c r="F145" s="256">
        <v>1.2</v>
      </c>
      <c r="G145" s="256">
        <v>0.15</v>
      </c>
      <c r="H145" s="1181"/>
      <c r="I145" s="7"/>
    </row>
    <row r="146" spans="2:9" ht="39" customHeight="1">
      <c r="B146" s="5"/>
      <c r="C146" s="435" t="s">
        <v>1166</v>
      </c>
      <c r="D146" s="432"/>
      <c r="E146" s="427"/>
      <c r="F146" s="256"/>
      <c r="G146" s="256"/>
      <c r="H146" s="1181"/>
      <c r="I146" s="7"/>
    </row>
    <row r="147" spans="2:9" ht="21.75" customHeight="1">
      <c r="B147" s="5"/>
      <c r="C147" s="442" t="s">
        <v>1166</v>
      </c>
      <c r="D147" s="432" t="s">
        <v>1167</v>
      </c>
      <c r="E147" s="427" t="s">
        <v>1168</v>
      </c>
      <c r="F147" s="256">
        <v>1</v>
      </c>
      <c r="G147" s="256">
        <v>0.1</v>
      </c>
      <c r="H147" s="1181"/>
      <c r="I147" s="7"/>
    </row>
    <row r="148" spans="2:9" ht="21.75" customHeight="1">
      <c r="B148" s="5"/>
      <c r="C148" s="442" t="s">
        <v>1166</v>
      </c>
      <c r="D148" s="432" t="s">
        <v>1169</v>
      </c>
      <c r="E148" s="427" t="s">
        <v>1170</v>
      </c>
      <c r="F148" s="256">
        <v>1</v>
      </c>
      <c r="G148" s="256">
        <v>0.1</v>
      </c>
      <c r="H148" s="1181"/>
      <c r="I148" s="7"/>
    </row>
    <row r="149" spans="2:9" ht="21.75" customHeight="1">
      <c r="B149" s="5"/>
      <c r="C149" s="442" t="s">
        <v>1166</v>
      </c>
      <c r="D149" s="432" t="s">
        <v>1171</v>
      </c>
      <c r="E149" s="427" t="s">
        <v>1319</v>
      </c>
      <c r="F149" s="256">
        <v>1</v>
      </c>
      <c r="G149" s="256">
        <v>0.1</v>
      </c>
      <c r="H149" s="1181"/>
      <c r="I149" s="7"/>
    </row>
    <row r="150" spans="2:9" ht="21.75" customHeight="1">
      <c r="B150" s="5"/>
      <c r="C150" s="442" t="s">
        <v>1166</v>
      </c>
      <c r="D150" s="432" t="s">
        <v>1320</v>
      </c>
      <c r="E150" s="427" t="s">
        <v>1321</v>
      </c>
      <c r="F150" s="256">
        <v>1</v>
      </c>
      <c r="G150" s="256">
        <v>0.1</v>
      </c>
      <c r="H150" s="1181"/>
      <c r="I150" s="7"/>
    </row>
    <row r="151" spans="2:9" ht="21.75" customHeight="1">
      <c r="B151" s="5"/>
      <c r="C151" s="442" t="s">
        <v>1166</v>
      </c>
      <c r="D151" s="432" t="s">
        <v>1322</v>
      </c>
      <c r="E151" s="427" t="s">
        <v>1323</v>
      </c>
      <c r="F151" s="256">
        <v>1</v>
      </c>
      <c r="G151" s="256">
        <v>0.1</v>
      </c>
      <c r="H151" s="1181"/>
      <c r="I151" s="7"/>
    </row>
    <row r="152" spans="2:9" ht="21.75" customHeight="1">
      <c r="B152" s="5"/>
      <c r="C152" s="442" t="s">
        <v>1166</v>
      </c>
      <c r="D152" s="432" t="s">
        <v>1324</v>
      </c>
      <c r="E152" s="427" t="s">
        <v>1325</v>
      </c>
      <c r="F152" s="256">
        <v>1</v>
      </c>
      <c r="G152" s="256">
        <v>0.1</v>
      </c>
      <c r="H152" s="1181"/>
      <c r="I152" s="7"/>
    </row>
    <row r="153" spans="2:9" ht="21.75" customHeight="1">
      <c r="B153" s="5"/>
      <c r="C153" s="442" t="s">
        <v>1166</v>
      </c>
      <c r="D153" s="432" t="s">
        <v>1326</v>
      </c>
      <c r="E153" s="427" t="s">
        <v>1327</v>
      </c>
      <c r="F153" s="256">
        <v>1</v>
      </c>
      <c r="G153" s="256">
        <v>0.1</v>
      </c>
      <c r="H153" s="1181"/>
      <c r="I153" s="7"/>
    </row>
    <row r="154" spans="2:9" ht="21.75" customHeight="1">
      <c r="B154" s="5"/>
      <c r="C154" s="442" t="s">
        <v>1166</v>
      </c>
      <c r="D154" s="432" t="s">
        <v>1328</v>
      </c>
      <c r="E154" s="427" t="s">
        <v>1329</v>
      </c>
      <c r="F154" s="256">
        <v>1</v>
      </c>
      <c r="G154" s="256">
        <v>0.1</v>
      </c>
      <c r="H154" s="1181"/>
      <c r="I154" s="7"/>
    </row>
    <row r="155" spans="2:9" ht="21.75" customHeight="1">
      <c r="B155" s="5"/>
      <c r="C155" s="442" t="s">
        <v>1166</v>
      </c>
      <c r="D155" s="432" t="s">
        <v>1330</v>
      </c>
      <c r="E155" s="427" t="s">
        <v>118</v>
      </c>
      <c r="F155" s="256">
        <v>1</v>
      </c>
      <c r="G155" s="256">
        <v>0.1</v>
      </c>
      <c r="H155" s="1181"/>
      <c r="I155" s="7"/>
    </row>
    <row r="156" spans="2:9" ht="21.75" customHeight="1">
      <c r="B156" s="5"/>
      <c r="C156" s="442" t="s">
        <v>1166</v>
      </c>
      <c r="D156" s="432" t="s">
        <v>1331</v>
      </c>
      <c r="E156" s="430" t="s">
        <v>1332</v>
      </c>
      <c r="F156" s="256">
        <v>1</v>
      </c>
      <c r="G156" s="256">
        <v>0.1</v>
      </c>
      <c r="H156" s="1181"/>
      <c r="I156" s="7"/>
    </row>
    <row r="157" spans="2:9" ht="21.75" customHeight="1">
      <c r="B157" s="5"/>
      <c r="C157" s="442" t="s">
        <v>1166</v>
      </c>
      <c r="D157" s="432" t="s">
        <v>1333</v>
      </c>
      <c r="E157" s="427" t="s">
        <v>1334</v>
      </c>
      <c r="F157" s="256">
        <v>1</v>
      </c>
      <c r="G157" s="256">
        <v>0.1</v>
      </c>
      <c r="H157" s="1181"/>
      <c r="I157" s="7"/>
    </row>
    <row r="158" spans="2:9" ht="21.75" customHeight="1">
      <c r="B158" s="5"/>
      <c r="C158" s="442" t="s">
        <v>1166</v>
      </c>
      <c r="D158" s="432" t="s">
        <v>0</v>
      </c>
      <c r="E158" s="427" t="s">
        <v>119</v>
      </c>
      <c r="F158" s="256">
        <v>1</v>
      </c>
      <c r="G158" s="256">
        <v>0.1</v>
      </c>
      <c r="H158" s="1181"/>
      <c r="I158" s="7"/>
    </row>
    <row r="159" spans="2:9" ht="21.75" customHeight="1">
      <c r="B159" s="5"/>
      <c r="C159" s="442" t="s">
        <v>1166</v>
      </c>
      <c r="D159" s="432" t="s">
        <v>1</v>
      </c>
      <c r="E159" s="427" t="s">
        <v>2</v>
      </c>
      <c r="F159" s="256">
        <v>1</v>
      </c>
      <c r="G159" s="256">
        <v>0.1</v>
      </c>
      <c r="H159" s="1181"/>
      <c r="I159" s="7"/>
    </row>
    <row r="160" spans="2:9" ht="21.75" customHeight="1">
      <c r="B160" s="5"/>
      <c r="C160" s="442" t="s">
        <v>1166</v>
      </c>
      <c r="D160" s="432" t="s">
        <v>3</v>
      </c>
      <c r="E160" s="427" t="s">
        <v>4</v>
      </c>
      <c r="F160" s="256">
        <v>1</v>
      </c>
      <c r="G160" s="256">
        <v>0.1</v>
      </c>
      <c r="H160" s="1181"/>
      <c r="I160" s="7"/>
    </row>
    <row r="161" spans="2:9" ht="21.75" customHeight="1">
      <c r="B161" s="5"/>
      <c r="C161" s="442" t="s">
        <v>1166</v>
      </c>
      <c r="D161" s="432" t="s">
        <v>5</v>
      </c>
      <c r="E161" s="427" t="s">
        <v>6</v>
      </c>
      <c r="F161" s="256">
        <v>1</v>
      </c>
      <c r="G161" s="256">
        <v>0.1</v>
      </c>
      <c r="H161" s="1181"/>
      <c r="I161" s="7"/>
    </row>
    <row r="162" spans="2:9" ht="21.75" customHeight="1">
      <c r="B162" s="5"/>
      <c r="C162" s="442" t="s">
        <v>1166</v>
      </c>
      <c r="D162" s="432" t="s">
        <v>7</v>
      </c>
      <c r="E162" s="430" t="s">
        <v>8</v>
      </c>
      <c r="F162" s="256">
        <v>1</v>
      </c>
      <c r="G162" s="256">
        <v>0.1</v>
      </c>
      <c r="H162" s="1181"/>
      <c r="I162" s="7"/>
    </row>
    <row r="163" spans="2:9" ht="21.75" customHeight="1">
      <c r="B163" s="5"/>
      <c r="C163" s="442" t="s">
        <v>1166</v>
      </c>
      <c r="D163" s="432" t="s">
        <v>9</v>
      </c>
      <c r="E163" s="427" t="s">
        <v>10</v>
      </c>
      <c r="F163" s="256">
        <v>1</v>
      </c>
      <c r="G163" s="256">
        <v>0.1</v>
      </c>
      <c r="H163" s="1181"/>
      <c r="I163" s="7"/>
    </row>
    <row r="164" spans="2:9" ht="21.75" customHeight="1">
      <c r="B164" s="5"/>
      <c r="C164" s="442" t="s">
        <v>1166</v>
      </c>
      <c r="D164" s="432" t="s">
        <v>11</v>
      </c>
      <c r="E164" s="427" t="s">
        <v>12</v>
      </c>
      <c r="F164" s="256">
        <v>1</v>
      </c>
      <c r="G164" s="256">
        <v>0.1</v>
      </c>
      <c r="H164" s="1181"/>
      <c r="I164" s="7"/>
    </row>
    <row r="165" spans="2:9" ht="21.75" customHeight="1">
      <c r="B165" s="5"/>
      <c r="C165" s="442" t="s">
        <v>1166</v>
      </c>
      <c r="D165" s="432" t="s">
        <v>13</v>
      </c>
      <c r="E165" s="430" t="s">
        <v>14</v>
      </c>
      <c r="F165" s="256">
        <v>1</v>
      </c>
      <c r="G165" s="256">
        <v>0.1</v>
      </c>
      <c r="H165" s="1181"/>
      <c r="I165" s="7"/>
    </row>
    <row r="166" spans="2:9" ht="13.5" customHeight="1">
      <c r="B166" s="5"/>
      <c r="C166" s="425" t="s">
        <v>15</v>
      </c>
      <c r="D166" s="426"/>
      <c r="E166" s="427"/>
      <c r="F166" s="256"/>
      <c r="G166" s="256"/>
      <c r="H166" s="1181"/>
      <c r="I166" s="7"/>
    </row>
    <row r="167" spans="2:9" ht="13.5" customHeight="1">
      <c r="B167" s="5"/>
      <c r="C167" s="441" t="s">
        <v>15</v>
      </c>
      <c r="D167" s="426" t="s">
        <v>16</v>
      </c>
      <c r="E167" s="427" t="s">
        <v>17</v>
      </c>
      <c r="F167" s="256">
        <v>1.1</v>
      </c>
      <c r="G167" s="256">
        <v>0.1</v>
      </c>
      <c r="H167" s="1181"/>
      <c r="I167" s="7"/>
    </row>
    <row r="168" spans="2:9" ht="13.5" customHeight="1">
      <c r="B168" s="5"/>
      <c r="C168" s="442" t="s">
        <v>15</v>
      </c>
      <c r="D168" s="426" t="s">
        <v>18</v>
      </c>
      <c r="E168" s="427" t="s">
        <v>19</v>
      </c>
      <c r="F168" s="256">
        <v>1.1</v>
      </c>
      <c r="G168" s="256">
        <v>0.1</v>
      </c>
      <c r="H168" s="1181"/>
      <c r="I168" s="7"/>
    </row>
    <row r="169" spans="2:9" ht="13.5" customHeight="1">
      <c r="B169" s="5"/>
      <c r="C169" s="442" t="s">
        <v>15</v>
      </c>
      <c r="D169" s="426" t="s">
        <v>20</v>
      </c>
      <c r="E169" s="427" t="s">
        <v>120</v>
      </c>
      <c r="F169" s="256">
        <v>1</v>
      </c>
      <c r="G169" s="256">
        <v>0.1</v>
      </c>
      <c r="H169" s="1181"/>
      <c r="I169" s="7"/>
    </row>
    <row r="170" spans="2:9" ht="13.5" customHeight="1">
      <c r="B170" s="5"/>
      <c r="C170" s="442" t="s">
        <v>15</v>
      </c>
      <c r="D170" s="426" t="s">
        <v>21</v>
      </c>
      <c r="E170" s="427" t="s">
        <v>22</v>
      </c>
      <c r="F170" s="256">
        <v>1</v>
      </c>
      <c r="G170" s="256">
        <v>0.1</v>
      </c>
      <c r="H170" s="1181"/>
      <c r="I170" s="7"/>
    </row>
    <row r="171" spans="2:9" ht="21.75" customHeight="1">
      <c r="B171" s="5"/>
      <c r="C171" s="442" t="s">
        <v>15</v>
      </c>
      <c r="D171" s="426" t="s">
        <v>23</v>
      </c>
      <c r="E171" s="427" t="s">
        <v>126</v>
      </c>
      <c r="F171" s="256">
        <v>1</v>
      </c>
      <c r="G171" s="256">
        <v>0.1</v>
      </c>
      <c r="H171" s="1181"/>
      <c r="I171" s="7"/>
    </row>
    <row r="172" spans="2:9" ht="13.5" customHeight="1">
      <c r="B172" s="5"/>
      <c r="C172" s="425" t="s">
        <v>24</v>
      </c>
      <c r="D172" s="426"/>
      <c r="E172" s="427"/>
      <c r="F172" s="256"/>
      <c r="G172" s="256"/>
      <c r="H172" s="1181"/>
      <c r="I172" s="7"/>
    </row>
    <row r="173" spans="2:9" ht="13.5" customHeight="1">
      <c r="B173" s="5"/>
      <c r="C173" s="441" t="s">
        <v>24</v>
      </c>
      <c r="D173" s="426" t="s">
        <v>25</v>
      </c>
      <c r="E173" s="427" t="s">
        <v>26</v>
      </c>
      <c r="F173" s="256">
        <v>1.15</v>
      </c>
      <c r="G173" s="256">
        <v>0.15</v>
      </c>
      <c r="H173" s="1181"/>
      <c r="I173" s="7"/>
    </row>
    <row r="174" spans="2:9" ht="13.5" customHeight="1">
      <c r="B174" s="5"/>
      <c r="C174" s="442" t="s">
        <v>24</v>
      </c>
      <c r="D174" s="426" t="s">
        <v>27</v>
      </c>
      <c r="E174" s="427" t="s">
        <v>127</v>
      </c>
      <c r="F174" s="256">
        <v>1.15</v>
      </c>
      <c r="G174" s="256">
        <v>0.15</v>
      </c>
      <c r="H174" s="1181"/>
      <c r="I174" s="7"/>
    </row>
    <row r="175" spans="2:9" ht="13.5" customHeight="1">
      <c r="B175" s="5"/>
      <c r="C175" s="442" t="s">
        <v>24</v>
      </c>
      <c r="D175" s="426" t="s">
        <v>28</v>
      </c>
      <c r="E175" s="427" t="s">
        <v>29</v>
      </c>
      <c r="F175" s="256">
        <v>1.15</v>
      </c>
      <c r="G175" s="256">
        <v>0.15</v>
      </c>
      <c r="H175" s="1181"/>
      <c r="I175" s="7"/>
    </row>
    <row r="176" spans="2:9" ht="13.5" customHeight="1">
      <c r="B176" s="5"/>
      <c r="C176" s="442" t="s">
        <v>24</v>
      </c>
      <c r="D176" s="426" t="s">
        <v>30</v>
      </c>
      <c r="E176" s="427" t="s">
        <v>31</v>
      </c>
      <c r="F176" s="256">
        <v>1.15</v>
      </c>
      <c r="G176" s="256">
        <v>0.15</v>
      </c>
      <c r="H176" s="1181"/>
      <c r="I176" s="7"/>
    </row>
    <row r="177" spans="2:9" ht="13.5" customHeight="1">
      <c r="B177" s="5"/>
      <c r="C177" s="442" t="s">
        <v>24</v>
      </c>
      <c r="D177" s="426" t="s">
        <v>32</v>
      </c>
      <c r="E177" s="427" t="s">
        <v>33</v>
      </c>
      <c r="F177" s="256">
        <v>1.15</v>
      </c>
      <c r="G177" s="256">
        <v>0.15</v>
      </c>
      <c r="H177" s="1181"/>
      <c r="I177" s="7"/>
    </row>
    <row r="178" spans="2:9" ht="13.5" customHeight="1">
      <c r="B178" s="5"/>
      <c r="C178" s="442" t="s">
        <v>24</v>
      </c>
      <c r="D178" s="426" t="s">
        <v>34</v>
      </c>
      <c r="E178" s="430" t="s">
        <v>35</v>
      </c>
      <c r="F178" s="256">
        <v>1.15</v>
      </c>
      <c r="G178" s="256">
        <v>0.15</v>
      </c>
      <c r="H178" s="1181"/>
      <c r="I178" s="7"/>
    </row>
    <row r="179" spans="2:9" ht="13.5" customHeight="1">
      <c r="B179" s="5"/>
      <c r="C179" s="442" t="s">
        <v>24</v>
      </c>
      <c r="D179" s="426" t="s">
        <v>36</v>
      </c>
      <c r="E179" s="427" t="s">
        <v>37</v>
      </c>
      <c r="F179" s="256">
        <v>1.15</v>
      </c>
      <c r="G179" s="256">
        <v>0.15</v>
      </c>
      <c r="H179" s="1181"/>
      <c r="I179" s="7"/>
    </row>
    <row r="180" spans="2:9" ht="13.5" customHeight="1">
      <c r="B180" s="5"/>
      <c r="C180" s="442" t="s">
        <v>24</v>
      </c>
      <c r="D180" s="426" t="s">
        <v>38</v>
      </c>
      <c r="E180" s="427" t="s">
        <v>39</v>
      </c>
      <c r="F180" s="256">
        <v>1.15</v>
      </c>
      <c r="G180" s="256">
        <v>0.15</v>
      </c>
      <c r="H180" s="1181"/>
      <c r="I180" s="7"/>
    </row>
    <row r="181" spans="2:9" ht="13.5" customHeight="1">
      <c r="B181" s="5"/>
      <c r="C181" s="442" t="s">
        <v>24</v>
      </c>
      <c r="D181" s="426" t="s">
        <v>40</v>
      </c>
      <c r="E181" s="427" t="s">
        <v>41</v>
      </c>
      <c r="F181" s="256">
        <v>1.15</v>
      </c>
      <c r="G181" s="256">
        <v>0.15</v>
      </c>
      <c r="H181" s="1181"/>
      <c r="I181" s="7"/>
    </row>
    <row r="182" spans="2:9" ht="13.5" customHeight="1">
      <c r="B182" s="5"/>
      <c r="C182" s="442" t="s">
        <v>24</v>
      </c>
      <c r="D182" s="426" t="s">
        <v>42</v>
      </c>
      <c r="E182" s="427" t="s">
        <v>43</v>
      </c>
      <c r="F182" s="256">
        <v>1.15</v>
      </c>
      <c r="G182" s="256">
        <v>0.15</v>
      </c>
      <c r="H182" s="1181"/>
      <c r="I182" s="7"/>
    </row>
    <row r="183" spans="2:9" ht="13.5" customHeight="1">
      <c r="B183" s="5"/>
      <c r="C183" s="442" t="s">
        <v>24</v>
      </c>
      <c r="D183" s="426" t="s">
        <v>44</v>
      </c>
      <c r="E183" s="427" t="s">
        <v>45</v>
      </c>
      <c r="F183" s="256">
        <v>1.15</v>
      </c>
      <c r="G183" s="256">
        <v>0.15</v>
      </c>
      <c r="H183" s="1181"/>
      <c r="I183" s="7"/>
    </row>
    <row r="184" spans="2:9" ht="13.5" customHeight="1">
      <c r="B184" s="5"/>
      <c r="C184" s="442" t="s">
        <v>24</v>
      </c>
      <c r="D184" s="426" t="s">
        <v>46</v>
      </c>
      <c r="E184" s="430" t="s">
        <v>47</v>
      </c>
      <c r="F184" s="256">
        <v>1.15</v>
      </c>
      <c r="G184" s="256">
        <v>0.15</v>
      </c>
      <c r="H184" s="1181"/>
      <c r="I184" s="7"/>
    </row>
    <row r="185" spans="2:9" ht="13.5" customHeight="1">
      <c r="B185" s="5"/>
      <c r="C185" s="442" t="s">
        <v>24</v>
      </c>
      <c r="D185" s="426">
        <v>641</v>
      </c>
      <c r="E185" s="427" t="s">
        <v>48</v>
      </c>
      <c r="F185" s="256">
        <v>1</v>
      </c>
      <c r="G185" s="256">
        <v>0.05</v>
      </c>
      <c r="H185" s="1181"/>
      <c r="I185" s="7"/>
    </row>
    <row r="186" spans="2:9" ht="13.5" customHeight="1">
      <c r="B186" s="5"/>
      <c r="C186" s="442" t="s">
        <v>24</v>
      </c>
      <c r="D186" s="426">
        <v>642</v>
      </c>
      <c r="E186" s="427" t="s">
        <v>49</v>
      </c>
      <c r="F186" s="256">
        <v>1.1</v>
      </c>
      <c r="G186" s="256">
        <v>0.15</v>
      </c>
      <c r="H186" s="1181"/>
      <c r="I186" s="7"/>
    </row>
    <row r="187" spans="2:9" ht="33" customHeight="1">
      <c r="B187" s="5"/>
      <c r="C187" s="425" t="s">
        <v>50</v>
      </c>
      <c r="D187" s="426"/>
      <c r="E187" s="427"/>
      <c r="F187" s="256"/>
      <c r="G187" s="256"/>
      <c r="H187" s="1181"/>
      <c r="I187" s="7"/>
    </row>
    <row r="188" spans="2:9" ht="21.75" customHeight="1">
      <c r="B188" s="5"/>
      <c r="C188" s="441" t="s">
        <v>50</v>
      </c>
      <c r="D188" s="426" t="s">
        <v>51</v>
      </c>
      <c r="E188" s="427" t="s">
        <v>52</v>
      </c>
      <c r="F188" s="256">
        <v>1.1</v>
      </c>
      <c r="G188" s="256">
        <v>0.1</v>
      </c>
      <c r="H188" s="1181"/>
      <c r="I188" s="7"/>
    </row>
    <row r="189" spans="2:9" ht="21.75" customHeight="1">
      <c r="B189" s="5"/>
      <c r="C189" s="442" t="s">
        <v>50</v>
      </c>
      <c r="D189" s="426" t="s">
        <v>53</v>
      </c>
      <c r="E189" s="427" t="s">
        <v>54</v>
      </c>
      <c r="F189" s="256">
        <v>1.1</v>
      </c>
      <c r="G189" s="256">
        <v>0.1</v>
      </c>
      <c r="H189" s="1181"/>
      <c r="I189" s="7"/>
    </row>
    <row r="190" spans="2:9" ht="21.75" customHeight="1">
      <c r="B190" s="5"/>
      <c r="C190" s="442" t="s">
        <v>50</v>
      </c>
      <c r="D190" s="426" t="s">
        <v>55</v>
      </c>
      <c r="E190" s="430" t="s">
        <v>56</v>
      </c>
      <c r="F190" s="256">
        <v>1.1</v>
      </c>
      <c r="G190" s="256">
        <v>0.1</v>
      </c>
      <c r="H190" s="1181"/>
      <c r="I190" s="7"/>
    </row>
    <row r="191" spans="2:9" ht="21.75" customHeight="1">
      <c r="B191" s="5"/>
      <c r="C191" s="442" t="s">
        <v>50</v>
      </c>
      <c r="D191" s="426" t="s">
        <v>57</v>
      </c>
      <c r="E191" s="427" t="s">
        <v>58</v>
      </c>
      <c r="F191" s="256">
        <v>1.1</v>
      </c>
      <c r="G191" s="256">
        <v>0.15</v>
      </c>
      <c r="H191" s="1181"/>
      <c r="I191" s="7"/>
    </row>
    <row r="192" spans="2:9" ht="21.75" customHeight="1">
      <c r="B192" s="5"/>
      <c r="C192" s="442" t="s">
        <v>50</v>
      </c>
      <c r="D192" s="426" t="s">
        <v>59</v>
      </c>
      <c r="E192" s="427" t="s">
        <v>60</v>
      </c>
      <c r="F192" s="256">
        <v>1.1</v>
      </c>
      <c r="G192" s="256">
        <v>0.15</v>
      </c>
      <c r="H192" s="1181"/>
      <c r="I192" s="7"/>
    </row>
    <row r="193" spans="2:9" ht="21.75" customHeight="1">
      <c r="B193" s="5"/>
      <c r="C193" s="442" t="s">
        <v>50</v>
      </c>
      <c r="D193" s="426" t="s">
        <v>61</v>
      </c>
      <c r="E193" s="427" t="s">
        <v>62</v>
      </c>
      <c r="F193" s="256">
        <v>1.1</v>
      </c>
      <c r="G193" s="256">
        <v>0.15</v>
      </c>
      <c r="H193" s="1181"/>
      <c r="I193" s="7"/>
    </row>
    <row r="194" spans="2:9" ht="21.75" customHeight="1">
      <c r="B194" s="5"/>
      <c r="C194" s="442" t="s">
        <v>50</v>
      </c>
      <c r="D194" s="426" t="s">
        <v>63</v>
      </c>
      <c r="E194" s="427" t="s">
        <v>64</v>
      </c>
      <c r="F194" s="256">
        <v>1.1</v>
      </c>
      <c r="G194" s="256">
        <v>0.15</v>
      </c>
      <c r="H194" s="1181"/>
      <c r="I194" s="7"/>
    </row>
    <row r="195" spans="2:9" ht="21.75" customHeight="1">
      <c r="B195" s="5"/>
      <c r="C195" s="442" t="s">
        <v>50</v>
      </c>
      <c r="D195" s="433" t="s">
        <v>65</v>
      </c>
      <c r="E195" s="427" t="s">
        <v>66</v>
      </c>
      <c r="F195" s="256">
        <v>1.3</v>
      </c>
      <c r="G195" s="256">
        <v>0.2</v>
      </c>
      <c r="H195" s="1181"/>
      <c r="I195" s="7"/>
    </row>
    <row r="196" spans="2:9" ht="21.75" customHeight="1">
      <c r="B196" s="5"/>
      <c r="C196" s="442" t="s">
        <v>50</v>
      </c>
      <c r="D196" s="426" t="s">
        <v>67</v>
      </c>
      <c r="E196" s="427" t="s">
        <v>68</v>
      </c>
      <c r="F196" s="256">
        <v>1.3</v>
      </c>
      <c r="G196" s="256">
        <v>0.2</v>
      </c>
      <c r="H196" s="1181"/>
      <c r="I196" s="7"/>
    </row>
    <row r="197" spans="2:9" ht="21.75" customHeight="1">
      <c r="B197" s="5"/>
      <c r="C197" s="442" t="s">
        <v>50</v>
      </c>
      <c r="D197" s="426" t="s">
        <v>69</v>
      </c>
      <c r="E197" s="427" t="s">
        <v>70</v>
      </c>
      <c r="F197" s="256">
        <v>1.3</v>
      </c>
      <c r="G197" s="256">
        <v>0.2</v>
      </c>
      <c r="H197" s="1181"/>
      <c r="I197" s="7"/>
    </row>
    <row r="198" spans="2:9" ht="21.75" customHeight="1">
      <c r="B198" s="5"/>
      <c r="C198" s="442" t="s">
        <v>50</v>
      </c>
      <c r="D198" s="426" t="s">
        <v>71</v>
      </c>
      <c r="E198" s="427" t="s">
        <v>72</v>
      </c>
      <c r="F198" s="256">
        <v>1.3</v>
      </c>
      <c r="G198" s="256">
        <v>0.2</v>
      </c>
      <c r="H198" s="1181"/>
      <c r="I198" s="7"/>
    </row>
    <row r="199" spans="2:9" ht="21.75" customHeight="1">
      <c r="B199" s="5"/>
      <c r="C199" s="442" t="s">
        <v>50</v>
      </c>
      <c r="D199" s="426" t="s">
        <v>73</v>
      </c>
      <c r="E199" s="427" t="s">
        <v>74</v>
      </c>
      <c r="F199" s="256">
        <v>1.3</v>
      </c>
      <c r="G199" s="256">
        <v>0.2</v>
      </c>
      <c r="H199" s="1181"/>
      <c r="I199" s="7"/>
    </row>
    <row r="200" spans="2:9" ht="21.75" customHeight="1">
      <c r="B200" s="5"/>
      <c r="C200" s="442" t="s">
        <v>50</v>
      </c>
      <c r="D200" s="426" t="s">
        <v>75</v>
      </c>
      <c r="E200" s="427" t="s">
        <v>76</v>
      </c>
      <c r="F200" s="256">
        <v>1.3</v>
      </c>
      <c r="G200" s="256">
        <v>0.2</v>
      </c>
      <c r="H200" s="1181"/>
      <c r="I200" s="7"/>
    </row>
    <row r="201" spans="2:9" ht="21.75" customHeight="1">
      <c r="B201" s="5"/>
      <c r="C201" s="442" t="s">
        <v>50</v>
      </c>
      <c r="D201" s="433" t="s">
        <v>77</v>
      </c>
      <c r="E201" s="427" t="s">
        <v>121</v>
      </c>
      <c r="F201" s="256">
        <v>1.15</v>
      </c>
      <c r="G201" s="256">
        <v>0.2</v>
      </c>
      <c r="H201" s="1181"/>
      <c r="I201" s="7"/>
    </row>
    <row r="202" spans="2:9" ht="21.75" customHeight="1">
      <c r="B202" s="5"/>
      <c r="C202" s="442" t="s">
        <v>50</v>
      </c>
      <c r="D202" s="426" t="s">
        <v>78</v>
      </c>
      <c r="E202" s="427" t="s">
        <v>79</v>
      </c>
      <c r="F202" s="256">
        <v>1.15</v>
      </c>
      <c r="G202" s="256">
        <v>0.2</v>
      </c>
      <c r="H202" s="1181"/>
      <c r="I202" s="7"/>
    </row>
    <row r="203" spans="2:9" ht="21.75" customHeight="1">
      <c r="B203" s="5"/>
      <c r="C203" s="442" t="s">
        <v>50</v>
      </c>
      <c r="D203" s="433" t="s">
        <v>80</v>
      </c>
      <c r="E203" s="427" t="s">
        <v>81</v>
      </c>
      <c r="F203" s="256">
        <v>1</v>
      </c>
      <c r="G203" s="256">
        <v>0.05</v>
      </c>
      <c r="H203" s="1181"/>
      <c r="I203" s="7"/>
    </row>
    <row r="204" spans="2:9" ht="21.75" customHeight="1">
      <c r="B204" s="5"/>
      <c r="C204" s="442" t="s">
        <v>50</v>
      </c>
      <c r="D204" s="426" t="s">
        <v>82</v>
      </c>
      <c r="E204" s="427" t="s">
        <v>83</v>
      </c>
      <c r="F204" s="256">
        <v>1</v>
      </c>
      <c r="G204" s="256">
        <v>0.05</v>
      </c>
      <c r="H204" s="1181"/>
      <c r="I204" s="7"/>
    </row>
    <row r="205" spans="2:9" ht="21.75" customHeight="1">
      <c r="B205" s="5"/>
      <c r="C205" s="442" t="s">
        <v>50</v>
      </c>
      <c r="D205" s="433" t="s">
        <v>84</v>
      </c>
      <c r="E205" s="427" t="s">
        <v>85</v>
      </c>
      <c r="F205" s="256">
        <v>1.2</v>
      </c>
      <c r="G205" s="256">
        <v>0.15</v>
      </c>
      <c r="H205" s="1181"/>
      <c r="I205" s="7"/>
    </row>
    <row r="206" spans="2:9" ht="21.75" customHeight="1">
      <c r="B206" s="5"/>
      <c r="C206" s="442" t="s">
        <v>50</v>
      </c>
      <c r="D206" s="426" t="s">
        <v>86</v>
      </c>
      <c r="E206" s="427" t="s">
        <v>87</v>
      </c>
      <c r="F206" s="256">
        <v>1.2</v>
      </c>
      <c r="G206" s="256">
        <v>0.15</v>
      </c>
      <c r="H206" s="1181"/>
      <c r="I206" s="7"/>
    </row>
    <row r="207" spans="2:9" ht="21.75" customHeight="1">
      <c r="B207" s="5"/>
      <c r="C207" s="442" t="s">
        <v>50</v>
      </c>
      <c r="D207" s="426" t="s">
        <v>88</v>
      </c>
      <c r="E207" s="427" t="s">
        <v>89</v>
      </c>
      <c r="F207" s="256">
        <v>1.2</v>
      </c>
      <c r="G207" s="256">
        <v>0.15</v>
      </c>
      <c r="H207" s="1181"/>
      <c r="I207" s="7"/>
    </row>
    <row r="208" spans="2:9" ht="21.75" customHeight="1">
      <c r="B208" s="5"/>
      <c r="C208" s="442" t="s">
        <v>50</v>
      </c>
      <c r="D208" s="426" t="s">
        <v>90</v>
      </c>
      <c r="E208" s="427" t="s">
        <v>91</v>
      </c>
      <c r="F208" s="256">
        <v>1.2</v>
      </c>
      <c r="G208" s="256">
        <v>0.15</v>
      </c>
      <c r="H208" s="1181"/>
      <c r="I208" s="7"/>
    </row>
    <row r="209" spans="2:9" ht="21.75" customHeight="1">
      <c r="B209" s="5"/>
      <c r="C209" s="442" t="s">
        <v>50</v>
      </c>
      <c r="D209" s="426" t="s">
        <v>92</v>
      </c>
      <c r="E209" s="427" t="s">
        <v>93</v>
      </c>
      <c r="F209" s="256">
        <v>1.2</v>
      </c>
      <c r="G209" s="256">
        <v>0.15</v>
      </c>
      <c r="H209" s="1181"/>
      <c r="I209" s="7"/>
    </row>
    <row r="210" spans="2:9" ht="27" customHeight="1">
      <c r="B210" s="5"/>
      <c r="C210" s="425" t="s">
        <v>94</v>
      </c>
      <c r="D210" s="426"/>
      <c r="E210" s="427"/>
      <c r="F210" s="256"/>
      <c r="G210" s="256"/>
      <c r="H210" s="1181"/>
      <c r="I210" s="7"/>
    </row>
    <row r="211" spans="2:9" ht="21.75" customHeight="1">
      <c r="B211" s="5"/>
      <c r="C211" s="441" t="s">
        <v>94</v>
      </c>
      <c r="D211" s="426">
        <v>900</v>
      </c>
      <c r="E211" s="427" t="s">
        <v>95</v>
      </c>
      <c r="F211" s="256">
        <v>1.1</v>
      </c>
      <c r="G211" s="256">
        <v>0.1</v>
      </c>
      <c r="H211" s="1181"/>
      <c r="I211" s="7"/>
    </row>
    <row r="212" spans="2:9" ht="36" customHeight="1">
      <c r="B212" s="5"/>
      <c r="C212" s="442" t="s">
        <v>94</v>
      </c>
      <c r="D212" s="433" t="s">
        <v>96</v>
      </c>
      <c r="E212" s="427" t="s">
        <v>97</v>
      </c>
      <c r="F212" s="256">
        <v>1.1</v>
      </c>
      <c r="G212" s="256">
        <v>0.1</v>
      </c>
      <c r="H212" s="1181"/>
      <c r="I212" s="7"/>
    </row>
    <row r="213" spans="2:9" ht="21.75" customHeight="1">
      <c r="B213" s="5"/>
      <c r="C213" s="442" t="s">
        <v>94</v>
      </c>
      <c r="D213" s="426" t="s">
        <v>98</v>
      </c>
      <c r="E213" s="427" t="s">
        <v>99</v>
      </c>
      <c r="F213" s="256">
        <v>1.1</v>
      </c>
      <c r="G213" s="256">
        <v>0.1</v>
      </c>
      <c r="H213" s="1181"/>
      <c r="I213" s="7"/>
    </row>
    <row r="214" spans="2:9" ht="21.75" customHeight="1">
      <c r="B214" s="5"/>
      <c r="C214" s="442" t="s">
        <v>94</v>
      </c>
      <c r="D214" s="426" t="s">
        <v>100</v>
      </c>
      <c r="E214" s="427" t="s">
        <v>101</v>
      </c>
      <c r="F214" s="256">
        <v>1.1</v>
      </c>
      <c r="G214" s="256">
        <v>0.1</v>
      </c>
      <c r="H214" s="1181"/>
      <c r="I214" s="7"/>
    </row>
    <row r="215" spans="2:9" ht="21.75" customHeight="1">
      <c r="B215" s="5"/>
      <c r="C215" s="442" t="s">
        <v>94</v>
      </c>
      <c r="D215" s="426" t="s">
        <v>102</v>
      </c>
      <c r="E215" s="427" t="s">
        <v>103</v>
      </c>
      <c r="F215" s="256">
        <v>1.1</v>
      </c>
      <c r="G215" s="256">
        <v>0.1</v>
      </c>
      <c r="H215" s="1181"/>
      <c r="I215" s="7"/>
    </row>
    <row r="216" spans="2:9" ht="21.75" customHeight="1">
      <c r="B216" s="5"/>
      <c r="C216" s="442" t="s">
        <v>94</v>
      </c>
      <c r="D216" s="426">
        <v>922</v>
      </c>
      <c r="E216" s="427" t="s">
        <v>122</v>
      </c>
      <c r="F216" s="256">
        <v>1.3</v>
      </c>
      <c r="G216" s="256">
        <v>0.2</v>
      </c>
      <c r="H216" s="1181"/>
      <c r="I216" s="7"/>
    </row>
    <row r="217" spans="2:9" ht="21.75" customHeight="1">
      <c r="B217" s="5"/>
      <c r="C217" s="442" t="s">
        <v>94</v>
      </c>
      <c r="D217" s="433" t="s">
        <v>104</v>
      </c>
      <c r="E217" s="427" t="s">
        <v>105</v>
      </c>
      <c r="F217" s="256">
        <v>1.1</v>
      </c>
      <c r="G217" s="256">
        <v>0.1</v>
      </c>
      <c r="H217" s="1181"/>
      <c r="I217" s="7"/>
    </row>
    <row r="218" spans="2:9" ht="21.75" customHeight="1">
      <c r="B218" s="5"/>
      <c r="C218" s="442" t="s">
        <v>94</v>
      </c>
      <c r="D218" s="426" t="s">
        <v>106</v>
      </c>
      <c r="E218" s="427" t="s">
        <v>107</v>
      </c>
      <c r="F218" s="256">
        <v>1.1</v>
      </c>
      <c r="G218" s="256">
        <v>0.1</v>
      </c>
      <c r="H218" s="1181"/>
      <c r="I218" s="7"/>
    </row>
    <row r="219" spans="2:9" ht="21.75" customHeight="1">
      <c r="B219" s="5"/>
      <c r="C219" s="442" t="s">
        <v>94</v>
      </c>
      <c r="D219" s="426" t="s">
        <v>108</v>
      </c>
      <c r="E219" s="427" t="s">
        <v>109</v>
      </c>
      <c r="F219" s="256">
        <v>1.1</v>
      </c>
      <c r="G219" s="256">
        <v>0.1</v>
      </c>
      <c r="H219" s="1181"/>
      <c r="I219" s="7"/>
    </row>
    <row r="220" spans="2:9" ht="21.75" customHeight="1">
      <c r="B220" s="5"/>
      <c r="C220" s="442" t="s">
        <v>94</v>
      </c>
      <c r="D220" s="426" t="s">
        <v>110</v>
      </c>
      <c r="E220" s="427" t="s">
        <v>111</v>
      </c>
      <c r="F220" s="256">
        <v>1.1</v>
      </c>
      <c r="G220" s="256">
        <v>0.1</v>
      </c>
      <c r="H220" s="1181"/>
      <c r="I220" s="7"/>
    </row>
    <row r="221" spans="2:9" ht="21.75" customHeight="1">
      <c r="B221" s="5"/>
      <c r="C221" s="442" t="s">
        <v>94</v>
      </c>
      <c r="D221" s="426" t="s">
        <v>112</v>
      </c>
      <c r="E221" s="427" t="s">
        <v>113</v>
      </c>
      <c r="F221" s="256">
        <v>1.1</v>
      </c>
      <c r="G221" s="256">
        <v>0.1</v>
      </c>
      <c r="H221" s="1181"/>
      <c r="I221" s="7"/>
    </row>
    <row r="222" spans="2:9" ht="21.75" customHeight="1">
      <c r="B222" s="5"/>
      <c r="C222" s="443" t="s">
        <v>94</v>
      </c>
      <c r="D222" s="426">
        <v>930</v>
      </c>
      <c r="E222" s="427" t="s">
        <v>114</v>
      </c>
      <c r="F222" s="256">
        <v>1.1</v>
      </c>
      <c r="G222" s="256">
        <v>0.1</v>
      </c>
      <c r="H222" s="1181"/>
      <c r="I222" s="7"/>
    </row>
    <row r="223" spans="2:9" ht="21.75" customHeight="1">
      <c r="B223" s="5"/>
      <c r="C223" s="436" t="s">
        <v>115</v>
      </c>
      <c r="D223" s="432"/>
      <c r="E223" s="429" t="s">
        <v>116</v>
      </c>
      <c r="F223" s="256">
        <v>1.5</v>
      </c>
      <c r="G223" s="256">
        <v>0.2</v>
      </c>
      <c r="H223" s="1181"/>
      <c r="I223" s="7"/>
    </row>
    <row r="224" spans="2:9" ht="21.75" customHeight="1">
      <c r="B224" s="5"/>
      <c r="C224" s="6"/>
      <c r="D224" s="6"/>
      <c r="E224" s="6"/>
      <c r="F224" s="6"/>
      <c r="G224" s="6"/>
      <c r="H224" s="6"/>
      <c r="I224" s="7"/>
    </row>
    <row r="225" spans="2:9" ht="13.5" thickBot="1">
      <c r="B225" s="14"/>
      <c r="C225" s="15"/>
      <c r="D225" s="15"/>
      <c r="E225" s="15"/>
      <c r="F225" s="15"/>
      <c r="G225" s="15"/>
      <c r="H225" s="15"/>
      <c r="I225" s="16"/>
    </row>
  </sheetData>
  <sheetProtection/>
  <autoFilter ref="C9:H223"/>
  <mergeCells count="5">
    <mergeCell ref="H140:H223"/>
    <mergeCell ref="F4:H6"/>
    <mergeCell ref="G3:H3"/>
    <mergeCell ref="C7:H7"/>
    <mergeCell ref="H11:H139"/>
  </mergeCells>
  <printOptions horizontalCentered="1"/>
  <pageMargins left="0.3937007874015748" right="0.3937007874015748"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13.xml><?xml version="1.0" encoding="utf-8"?>
<worksheet xmlns="http://schemas.openxmlformats.org/spreadsheetml/2006/main" xmlns:r="http://schemas.openxmlformats.org/officeDocument/2006/relationships">
  <sheetPr>
    <tabColor indexed="31"/>
  </sheetPr>
  <dimension ref="B2:E12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1" customWidth="1"/>
    <col min="3" max="3" width="29.25390625" style="1" customWidth="1"/>
    <col min="4" max="4" width="65.375" style="1" customWidth="1"/>
    <col min="5" max="16384" width="2.75390625" style="1" customWidth="1"/>
  </cols>
  <sheetData>
    <row r="1" ht="12" customHeight="1" thickBot="1"/>
    <row r="2" spans="2:5" ht="12" customHeight="1">
      <c r="B2" s="2"/>
      <c r="C2" s="3"/>
      <c r="D2" s="3"/>
      <c r="E2" s="4"/>
    </row>
    <row r="3" spans="2:5" ht="12" customHeight="1">
      <c r="B3" s="5"/>
      <c r="C3" s="1190"/>
      <c r="D3" s="1190"/>
      <c r="E3" s="7"/>
    </row>
    <row r="4" spans="2:5" ht="12" customHeight="1">
      <c r="B4" s="5"/>
      <c r="C4" s="1187" t="s">
        <v>1172</v>
      </c>
      <c r="D4" s="1187"/>
      <c r="E4" s="7"/>
    </row>
    <row r="5" spans="2:5" ht="12" customHeight="1">
      <c r="B5" s="5"/>
      <c r="C5" s="447"/>
      <c r="D5" s="447"/>
      <c r="E5" s="7"/>
    </row>
    <row r="6" spans="2:5" ht="12" customHeight="1">
      <c r="B6" s="5"/>
      <c r="C6" s="1187" t="s">
        <v>1173</v>
      </c>
      <c r="D6" s="1187"/>
      <c r="E6" s="7"/>
    </row>
    <row r="7" spans="2:5" ht="12" customHeight="1">
      <c r="B7" s="5"/>
      <c r="C7" s="437"/>
      <c r="D7" s="437"/>
      <c r="E7" s="7"/>
    </row>
    <row r="8" spans="2:5" ht="12" customHeight="1">
      <c r="B8" s="5"/>
      <c r="C8" s="440" t="s">
        <v>1174</v>
      </c>
      <c r="D8" s="440" t="s">
        <v>1175</v>
      </c>
      <c r="E8" s="7"/>
    </row>
    <row r="9" spans="2:5" ht="12" customHeight="1">
      <c r="B9" s="5"/>
      <c r="C9" s="1189" t="s">
        <v>1176</v>
      </c>
      <c r="D9" s="1189"/>
      <c r="E9" s="7"/>
    </row>
    <row r="10" spans="2:5" ht="12" customHeight="1">
      <c r="B10" s="5"/>
      <c r="C10" s="429" t="s">
        <v>1177</v>
      </c>
      <c r="D10" s="429" t="s">
        <v>1178</v>
      </c>
      <c r="E10" s="7"/>
    </row>
    <row r="11" spans="2:5" ht="12" customHeight="1">
      <c r="B11" s="5"/>
      <c r="C11" s="429" t="s">
        <v>1179</v>
      </c>
      <c r="D11" s="429" t="s">
        <v>1180</v>
      </c>
      <c r="E11" s="7"/>
    </row>
    <row r="12" spans="2:5" ht="12" customHeight="1">
      <c r="B12" s="5"/>
      <c r="C12" s="1189" t="s">
        <v>1181</v>
      </c>
      <c r="D12" s="1189"/>
      <c r="E12" s="7"/>
    </row>
    <row r="13" spans="2:5" ht="12" customHeight="1">
      <c r="B13" s="5"/>
      <c r="C13" s="429" t="s">
        <v>1182</v>
      </c>
      <c r="D13" s="429" t="s">
        <v>1183</v>
      </c>
      <c r="E13" s="7"/>
    </row>
    <row r="14" spans="2:5" ht="12" customHeight="1">
      <c r="B14" s="5"/>
      <c r="C14" s="429" t="s">
        <v>1184</v>
      </c>
      <c r="D14" s="429" t="s">
        <v>1185</v>
      </c>
      <c r="E14" s="7"/>
    </row>
    <row r="15" spans="2:5" ht="12" customHeight="1">
      <c r="B15" s="5"/>
      <c r="C15" s="1189" t="s">
        <v>1186</v>
      </c>
      <c r="D15" s="1189"/>
      <c r="E15" s="7"/>
    </row>
    <row r="16" spans="2:5" ht="24" customHeight="1">
      <c r="B16" s="5"/>
      <c r="C16" s="429" t="s">
        <v>1187</v>
      </c>
      <c r="D16" s="429" t="s">
        <v>1271</v>
      </c>
      <c r="E16" s="7"/>
    </row>
    <row r="17" spans="2:5" ht="12" customHeight="1">
      <c r="B17" s="5"/>
      <c r="C17" s="1189" t="s">
        <v>1188</v>
      </c>
      <c r="D17" s="1189"/>
      <c r="E17" s="7"/>
    </row>
    <row r="18" spans="2:5" ht="12" customHeight="1">
      <c r="B18" s="5"/>
      <c r="C18" s="429" t="s">
        <v>1189</v>
      </c>
      <c r="D18" s="429" t="s">
        <v>1190</v>
      </c>
      <c r="E18" s="7"/>
    </row>
    <row r="19" spans="2:5" ht="12" customHeight="1">
      <c r="B19" s="5"/>
      <c r="C19" s="1189" t="s">
        <v>1191</v>
      </c>
      <c r="D19" s="1189"/>
      <c r="E19" s="7"/>
    </row>
    <row r="20" spans="2:5" ht="12" customHeight="1">
      <c r="B20" s="5"/>
      <c r="C20" s="429" t="s">
        <v>1192</v>
      </c>
      <c r="D20" s="429" t="s">
        <v>1193</v>
      </c>
      <c r="E20" s="7"/>
    </row>
    <row r="21" spans="2:5" ht="12" customHeight="1">
      <c r="B21" s="5"/>
      <c r="C21" s="429" t="s">
        <v>1194</v>
      </c>
      <c r="D21" s="429" t="s">
        <v>1195</v>
      </c>
      <c r="E21" s="7"/>
    </row>
    <row r="22" spans="2:5" ht="12" customHeight="1">
      <c r="B22" s="5"/>
      <c r="C22" s="1181" t="s">
        <v>1196</v>
      </c>
      <c r="D22" s="1181"/>
      <c r="E22" s="7"/>
    </row>
    <row r="23" spans="2:5" ht="12" customHeight="1">
      <c r="B23" s="5"/>
      <c r="C23" s="429" t="s">
        <v>1197</v>
      </c>
      <c r="D23" s="429" t="s">
        <v>1198</v>
      </c>
      <c r="E23" s="7"/>
    </row>
    <row r="24" spans="2:5" ht="12" customHeight="1">
      <c r="B24" s="5"/>
      <c r="C24" s="429" t="s">
        <v>1199</v>
      </c>
      <c r="D24" s="429" t="s">
        <v>1200</v>
      </c>
      <c r="E24" s="7"/>
    </row>
    <row r="25" spans="2:5" ht="12" customHeight="1">
      <c r="B25" s="5"/>
      <c r="C25" s="429" t="s">
        <v>1199</v>
      </c>
      <c r="D25" s="429" t="s">
        <v>1197</v>
      </c>
      <c r="E25" s="7"/>
    </row>
    <row r="26" spans="2:5" ht="12" customHeight="1">
      <c r="B26" s="5"/>
      <c r="C26" s="437"/>
      <c r="D26" s="437"/>
      <c r="E26" s="7"/>
    </row>
    <row r="27" spans="2:5" ht="12" customHeight="1">
      <c r="B27" s="5"/>
      <c r="C27" s="1187" t="s">
        <v>1201</v>
      </c>
      <c r="D27" s="1187"/>
      <c r="E27" s="7"/>
    </row>
    <row r="28" spans="2:5" ht="12" customHeight="1">
      <c r="B28" s="5"/>
      <c r="C28" s="447"/>
      <c r="D28" s="447"/>
      <c r="E28" s="7"/>
    </row>
    <row r="29" spans="2:5" ht="12" customHeight="1">
      <c r="B29" s="5"/>
      <c r="C29" s="440" t="s">
        <v>1174</v>
      </c>
      <c r="D29" s="440" t="s">
        <v>1175</v>
      </c>
      <c r="E29" s="7"/>
    </row>
    <row r="30" spans="2:5" ht="12" customHeight="1">
      <c r="B30" s="5"/>
      <c r="C30" s="429" t="s">
        <v>1202</v>
      </c>
      <c r="D30" s="429" t="s">
        <v>1203</v>
      </c>
      <c r="E30" s="7"/>
    </row>
    <row r="31" spans="2:5" ht="12" customHeight="1">
      <c r="B31" s="5"/>
      <c r="C31" s="429" t="s">
        <v>1204</v>
      </c>
      <c r="D31" s="445" t="s">
        <v>1205</v>
      </c>
      <c r="E31" s="7"/>
    </row>
    <row r="32" spans="2:5" ht="12" customHeight="1">
      <c r="B32" s="5"/>
      <c r="C32" s="429" t="s">
        <v>1206</v>
      </c>
      <c r="D32" s="429" t="s">
        <v>1207</v>
      </c>
      <c r="E32" s="7"/>
    </row>
    <row r="33" spans="2:5" ht="12" customHeight="1">
      <c r="B33" s="5"/>
      <c r="C33" s="429" t="s">
        <v>1208</v>
      </c>
      <c r="D33" s="429" t="s">
        <v>1209</v>
      </c>
      <c r="E33" s="7"/>
    </row>
    <row r="34" spans="2:5" ht="12" customHeight="1">
      <c r="B34" s="5"/>
      <c r="C34" s="429" t="s">
        <v>1210</v>
      </c>
      <c r="D34" s="429" t="s">
        <v>1211</v>
      </c>
      <c r="E34" s="7"/>
    </row>
    <row r="35" spans="2:5" ht="12" customHeight="1">
      <c r="B35" s="5"/>
      <c r="C35" s="429" t="s">
        <v>1212</v>
      </c>
      <c r="D35" s="429" t="s">
        <v>1213</v>
      </c>
      <c r="E35" s="7"/>
    </row>
    <row r="36" spans="2:5" ht="12" customHeight="1">
      <c r="B36" s="5"/>
      <c r="C36" s="429" t="s">
        <v>1177</v>
      </c>
      <c r="D36" s="429" t="s">
        <v>1178</v>
      </c>
      <c r="E36" s="7"/>
    </row>
    <row r="37" spans="2:5" ht="12" customHeight="1">
      <c r="B37" s="5"/>
      <c r="C37" s="1181" t="s">
        <v>1214</v>
      </c>
      <c r="D37" s="1181"/>
      <c r="E37" s="7"/>
    </row>
    <row r="38" spans="2:5" ht="12" customHeight="1">
      <c r="B38" s="5"/>
      <c r="C38" s="429" t="s">
        <v>1215</v>
      </c>
      <c r="D38" s="429" t="s">
        <v>1216</v>
      </c>
      <c r="E38" s="7"/>
    </row>
    <row r="39" spans="2:5" ht="12" customHeight="1">
      <c r="B39" s="5"/>
      <c r="C39" s="429" t="s">
        <v>1217</v>
      </c>
      <c r="D39" s="429" t="s">
        <v>1218</v>
      </c>
      <c r="E39" s="7"/>
    </row>
    <row r="40" spans="2:5" ht="25.5" customHeight="1">
      <c r="B40" s="5"/>
      <c r="C40" s="429" t="s">
        <v>1182</v>
      </c>
      <c r="D40" s="445" t="s">
        <v>1219</v>
      </c>
      <c r="E40" s="7"/>
    </row>
    <row r="41" spans="2:5" ht="12" customHeight="1">
      <c r="B41" s="5"/>
      <c r="C41" s="429" t="s">
        <v>1220</v>
      </c>
      <c r="D41" s="429" t="s">
        <v>1221</v>
      </c>
      <c r="E41" s="7"/>
    </row>
    <row r="42" spans="2:5" ht="12" customHeight="1">
      <c r="B42" s="5"/>
      <c r="C42" s="437"/>
      <c r="D42" s="437"/>
      <c r="E42" s="7"/>
    </row>
    <row r="43" spans="2:5" ht="12" customHeight="1">
      <c r="B43" s="5"/>
      <c r="C43" s="1187" t="s">
        <v>1222</v>
      </c>
      <c r="D43" s="1187"/>
      <c r="E43" s="7"/>
    </row>
    <row r="44" spans="2:5" ht="12" customHeight="1">
      <c r="B44" s="5"/>
      <c r="C44" s="444"/>
      <c r="D44" s="444"/>
      <c r="E44" s="7"/>
    </row>
    <row r="45" spans="2:5" ht="12" customHeight="1">
      <c r="B45" s="5"/>
      <c r="C45" s="440" t="s">
        <v>1174</v>
      </c>
      <c r="D45" s="440" t="s">
        <v>1175</v>
      </c>
      <c r="E45" s="7"/>
    </row>
    <row r="46" spans="2:5" ht="25.5" customHeight="1">
      <c r="B46" s="5"/>
      <c r="C46" s="429" t="s">
        <v>1223</v>
      </c>
      <c r="D46" s="430" t="s">
        <v>1224</v>
      </c>
      <c r="E46" s="7"/>
    </row>
    <row r="47" spans="2:5" ht="25.5" customHeight="1">
      <c r="B47" s="5"/>
      <c r="C47" s="429" t="s">
        <v>1225</v>
      </c>
      <c r="D47" s="428" t="s">
        <v>1226</v>
      </c>
      <c r="E47" s="7"/>
    </row>
    <row r="48" spans="2:5" ht="25.5" customHeight="1">
      <c r="B48" s="5"/>
      <c r="C48" s="429" t="s">
        <v>1227</v>
      </c>
      <c r="D48" s="428" t="s">
        <v>1228</v>
      </c>
      <c r="E48" s="7"/>
    </row>
    <row r="49" spans="2:5" ht="24" customHeight="1">
      <c r="B49" s="5"/>
      <c r="C49" s="429" t="s">
        <v>1229</v>
      </c>
      <c r="D49" s="445" t="s">
        <v>1230</v>
      </c>
      <c r="E49" s="7"/>
    </row>
    <row r="50" spans="2:5" ht="12" customHeight="1">
      <c r="B50" s="5"/>
      <c r="C50" s="429" t="s">
        <v>1231</v>
      </c>
      <c r="D50" s="429" t="s">
        <v>1272</v>
      </c>
      <c r="E50" s="7"/>
    </row>
    <row r="51" spans="2:5" ht="23.25" customHeight="1">
      <c r="B51" s="5"/>
      <c r="C51" s="429" t="s">
        <v>1232</v>
      </c>
      <c r="D51" s="445" t="s">
        <v>1233</v>
      </c>
      <c r="E51" s="7"/>
    </row>
    <row r="52" spans="2:5" ht="23.25" customHeight="1">
      <c r="B52" s="5"/>
      <c r="C52" s="429" t="s">
        <v>1234</v>
      </c>
      <c r="D52" s="428" t="s">
        <v>1235</v>
      </c>
      <c r="E52" s="7"/>
    </row>
    <row r="53" spans="2:5" ht="26.25" customHeight="1">
      <c r="B53" s="5"/>
      <c r="C53" s="429" t="s">
        <v>1236</v>
      </c>
      <c r="D53" s="428" t="s">
        <v>1237</v>
      </c>
      <c r="E53" s="7"/>
    </row>
    <row r="54" spans="2:5" ht="27.75" customHeight="1">
      <c r="B54" s="5"/>
      <c r="C54" s="429" t="s">
        <v>1238</v>
      </c>
      <c r="D54" s="445" t="s">
        <v>1239</v>
      </c>
      <c r="E54" s="7"/>
    </row>
    <row r="55" spans="2:5" ht="12" customHeight="1">
      <c r="B55" s="5"/>
      <c r="C55" s="437"/>
      <c r="D55" s="437"/>
      <c r="E55" s="7"/>
    </row>
    <row r="56" spans="2:5" ht="12" customHeight="1">
      <c r="B56" s="5"/>
      <c r="C56" s="1187" t="s">
        <v>1240</v>
      </c>
      <c r="D56" s="1187"/>
      <c r="E56" s="7"/>
    </row>
    <row r="57" spans="2:5" ht="12" customHeight="1">
      <c r="B57" s="5"/>
      <c r="C57" s="444"/>
      <c r="D57" s="444"/>
      <c r="E57" s="7"/>
    </row>
    <row r="58" spans="2:5" ht="12" customHeight="1">
      <c r="B58" s="5"/>
      <c r="C58" s="440" t="s">
        <v>1174</v>
      </c>
      <c r="D58" s="440" t="s">
        <v>1175</v>
      </c>
      <c r="E58" s="7"/>
    </row>
    <row r="59" spans="2:5" ht="12" customHeight="1">
      <c r="B59" s="5"/>
      <c r="C59" s="429" t="s">
        <v>1241</v>
      </c>
      <c r="D59" s="429" t="s">
        <v>1242</v>
      </c>
      <c r="E59" s="7"/>
    </row>
    <row r="60" spans="2:5" ht="12" customHeight="1">
      <c r="B60" s="5"/>
      <c r="C60" s="429" t="s">
        <v>1202</v>
      </c>
      <c r="D60" s="429" t="s">
        <v>1243</v>
      </c>
      <c r="E60" s="7"/>
    </row>
    <row r="61" spans="2:5" ht="12" customHeight="1">
      <c r="B61" s="5"/>
      <c r="C61" s="429" t="s">
        <v>1244</v>
      </c>
      <c r="D61" s="429" t="s">
        <v>1245</v>
      </c>
      <c r="E61" s="7"/>
    </row>
    <row r="62" spans="2:5" ht="12" customHeight="1">
      <c r="B62" s="5"/>
      <c r="C62" s="429" t="s">
        <v>1246</v>
      </c>
      <c r="D62" s="429" t="s">
        <v>1247</v>
      </c>
      <c r="E62" s="7"/>
    </row>
    <row r="63" spans="2:5" ht="12" customHeight="1">
      <c r="B63" s="5"/>
      <c r="C63" s="429" t="s">
        <v>1204</v>
      </c>
      <c r="D63" s="429" t="s">
        <v>1248</v>
      </c>
      <c r="E63" s="7"/>
    </row>
    <row r="64" spans="2:5" ht="12" customHeight="1">
      <c r="B64" s="5"/>
      <c r="C64" s="429" t="s">
        <v>1249</v>
      </c>
      <c r="D64" s="429" t="s">
        <v>1250</v>
      </c>
      <c r="E64" s="7"/>
    </row>
    <row r="65" spans="2:5" ht="12" customHeight="1">
      <c r="B65" s="5"/>
      <c r="C65" s="429" t="s">
        <v>1251</v>
      </c>
      <c r="D65" s="429" t="s">
        <v>1252</v>
      </c>
      <c r="E65" s="7"/>
    </row>
    <row r="66" spans="2:5" ht="12" customHeight="1">
      <c r="B66" s="5"/>
      <c r="C66" s="429" t="s">
        <v>1206</v>
      </c>
      <c r="D66" s="429" t="s">
        <v>1253</v>
      </c>
      <c r="E66" s="7"/>
    </row>
    <row r="67" spans="2:5" ht="12" customHeight="1">
      <c r="B67" s="5"/>
      <c r="C67" s="429" t="s">
        <v>1208</v>
      </c>
      <c r="D67" s="429" t="s">
        <v>1254</v>
      </c>
      <c r="E67" s="7"/>
    </row>
    <row r="68" spans="2:5" ht="12" customHeight="1">
      <c r="B68" s="5"/>
      <c r="C68" s="429" t="s">
        <v>1210</v>
      </c>
      <c r="D68" s="429" t="s">
        <v>1255</v>
      </c>
      <c r="E68" s="7"/>
    </row>
    <row r="69" spans="2:5" ht="12" customHeight="1">
      <c r="B69" s="5"/>
      <c r="C69" s="429" t="s">
        <v>1177</v>
      </c>
      <c r="D69" s="429" t="s">
        <v>1256</v>
      </c>
      <c r="E69" s="7"/>
    </row>
    <row r="70" spans="2:5" ht="12" customHeight="1">
      <c r="B70" s="5"/>
      <c r="C70" s="429" t="s">
        <v>1257</v>
      </c>
      <c r="D70" s="429" t="s">
        <v>1273</v>
      </c>
      <c r="E70" s="7"/>
    </row>
    <row r="71" spans="2:5" ht="12" customHeight="1">
      <c r="B71" s="5"/>
      <c r="C71" s="437"/>
      <c r="D71" s="437"/>
      <c r="E71" s="7"/>
    </row>
    <row r="72" spans="2:5" ht="12" customHeight="1">
      <c r="B72" s="5"/>
      <c r="C72" s="1187" t="s">
        <v>1258</v>
      </c>
      <c r="D72" s="1187"/>
      <c r="E72" s="7"/>
    </row>
    <row r="73" spans="2:5" ht="12" customHeight="1">
      <c r="B73" s="5"/>
      <c r="C73" s="444"/>
      <c r="D73" s="444"/>
      <c r="E73" s="7"/>
    </row>
    <row r="74" spans="2:5" ht="12" customHeight="1">
      <c r="B74" s="5"/>
      <c r="C74" s="440" t="s">
        <v>1174</v>
      </c>
      <c r="D74" s="440" t="s">
        <v>1175</v>
      </c>
      <c r="E74" s="7"/>
    </row>
    <row r="75" spans="2:5" ht="12" customHeight="1">
      <c r="B75" s="5"/>
      <c r="C75" s="429" t="s">
        <v>1259</v>
      </c>
      <c r="D75" s="429" t="s">
        <v>1260</v>
      </c>
      <c r="E75" s="7"/>
    </row>
    <row r="76" spans="2:5" ht="12" customHeight="1">
      <c r="B76" s="5"/>
      <c r="C76" s="429" t="s">
        <v>1261</v>
      </c>
      <c r="D76" s="429" t="s">
        <v>1262</v>
      </c>
      <c r="E76" s="7"/>
    </row>
    <row r="77" spans="2:5" ht="12" customHeight="1">
      <c r="B77" s="5"/>
      <c r="C77" s="429" t="s">
        <v>1197</v>
      </c>
      <c r="D77" s="429" t="s">
        <v>1263</v>
      </c>
      <c r="E77" s="7"/>
    </row>
    <row r="78" spans="2:5" ht="12" customHeight="1">
      <c r="B78" s="5"/>
      <c r="C78" s="429" t="s">
        <v>1264</v>
      </c>
      <c r="D78" s="429" t="s">
        <v>1265</v>
      </c>
      <c r="E78" s="7"/>
    </row>
    <row r="79" spans="2:5" ht="12" customHeight="1">
      <c r="B79" s="5"/>
      <c r="C79" s="429" t="s">
        <v>1266</v>
      </c>
      <c r="D79" s="429" t="s">
        <v>1267</v>
      </c>
      <c r="E79" s="7"/>
    </row>
    <row r="80" spans="2:5" ht="12" customHeight="1">
      <c r="B80" s="5"/>
      <c r="C80" s="429" t="s">
        <v>1268</v>
      </c>
      <c r="D80" s="429" t="s">
        <v>1269</v>
      </c>
      <c r="E80" s="7"/>
    </row>
    <row r="81" spans="2:5" ht="12" customHeight="1">
      <c r="B81" s="5"/>
      <c r="C81" s="446"/>
      <c r="D81" s="437"/>
      <c r="E81" s="7"/>
    </row>
    <row r="82" spans="2:5" ht="12" customHeight="1">
      <c r="B82" s="5"/>
      <c r="C82" s="448" t="s">
        <v>1270</v>
      </c>
      <c r="D82" s="437"/>
      <c r="E82" s="7"/>
    </row>
    <row r="83" spans="2:5" ht="12" customHeight="1">
      <c r="B83" s="5"/>
      <c r="C83" s="448"/>
      <c r="D83" s="437"/>
      <c r="E83" s="7"/>
    </row>
    <row r="84" spans="2:5" ht="12" customHeight="1">
      <c r="B84" s="5"/>
      <c r="C84" s="448"/>
      <c r="D84" s="437"/>
      <c r="E84" s="7"/>
    </row>
    <row r="85" spans="2:5" ht="12" customHeight="1">
      <c r="B85" s="5"/>
      <c r="C85" s="1188" t="s">
        <v>1274</v>
      </c>
      <c r="D85" s="1187"/>
      <c r="E85" s="7"/>
    </row>
    <row r="86" spans="2:5" ht="12" customHeight="1">
      <c r="B86" s="5"/>
      <c r="C86" s="450"/>
      <c r="D86" s="446"/>
      <c r="E86" s="7"/>
    </row>
    <row r="87" spans="2:5" ht="12" customHeight="1">
      <c r="B87" s="5"/>
      <c r="C87" s="440" t="s">
        <v>1173</v>
      </c>
      <c r="D87" s="440" t="s">
        <v>1222</v>
      </c>
      <c r="E87" s="7"/>
    </row>
    <row r="88" spans="2:5" ht="12" customHeight="1">
      <c r="B88" s="5"/>
      <c r="C88" s="429" t="s">
        <v>1275</v>
      </c>
      <c r="D88" s="429" t="s">
        <v>1276</v>
      </c>
      <c r="E88" s="7"/>
    </row>
    <row r="89" spans="2:5" ht="12" customHeight="1">
      <c r="B89" s="5"/>
      <c r="C89" s="429" t="s">
        <v>1277</v>
      </c>
      <c r="D89" s="429" t="s">
        <v>1311</v>
      </c>
      <c r="E89" s="7"/>
    </row>
    <row r="90" spans="2:5" ht="12" customHeight="1">
      <c r="B90" s="5"/>
      <c r="C90" s="429" t="s">
        <v>1278</v>
      </c>
      <c r="D90" s="429" t="s">
        <v>1279</v>
      </c>
      <c r="E90" s="7"/>
    </row>
    <row r="91" spans="2:5" ht="12" customHeight="1">
      <c r="B91" s="5"/>
      <c r="C91" s="429" t="s">
        <v>1280</v>
      </c>
      <c r="D91" s="429" t="s">
        <v>1312</v>
      </c>
      <c r="E91" s="7"/>
    </row>
    <row r="92" spans="2:5" ht="12" customHeight="1">
      <c r="B92" s="5"/>
      <c r="C92" s="429" t="s">
        <v>1281</v>
      </c>
      <c r="D92" s="429" t="s">
        <v>1282</v>
      </c>
      <c r="E92" s="7"/>
    </row>
    <row r="93" spans="2:5" ht="12" customHeight="1">
      <c r="B93" s="5"/>
      <c r="C93" s="429" t="s">
        <v>1283</v>
      </c>
      <c r="D93" s="429" t="s">
        <v>1313</v>
      </c>
      <c r="E93" s="7"/>
    </row>
    <row r="94" spans="2:5" ht="12" customHeight="1">
      <c r="B94" s="5"/>
      <c r="C94" s="429" t="s">
        <v>1284</v>
      </c>
      <c r="D94" s="429" t="s">
        <v>1285</v>
      </c>
      <c r="E94" s="7"/>
    </row>
    <row r="95" spans="2:5" ht="12" customHeight="1">
      <c r="B95" s="5"/>
      <c r="C95" s="429" t="s">
        <v>1286</v>
      </c>
      <c r="D95" s="429" t="s">
        <v>1314</v>
      </c>
      <c r="E95" s="7"/>
    </row>
    <row r="96" spans="2:5" ht="12" customHeight="1">
      <c r="B96" s="5"/>
      <c r="C96" s="429" t="s">
        <v>1287</v>
      </c>
      <c r="D96" s="429" t="s">
        <v>1288</v>
      </c>
      <c r="E96" s="7"/>
    </row>
    <row r="97" spans="2:5" ht="12" customHeight="1">
      <c r="B97" s="5"/>
      <c r="C97" s="429" t="s">
        <v>1289</v>
      </c>
      <c r="D97" s="429" t="s">
        <v>1315</v>
      </c>
      <c r="E97" s="7"/>
    </row>
    <row r="98" spans="2:5" ht="12" customHeight="1">
      <c r="B98" s="5"/>
      <c r="C98" s="429" t="s">
        <v>1290</v>
      </c>
      <c r="D98" s="429" t="s">
        <v>1291</v>
      </c>
      <c r="E98" s="7"/>
    </row>
    <row r="99" spans="2:5" ht="12" customHeight="1">
      <c r="B99" s="5"/>
      <c r="C99" s="429" t="s">
        <v>1292</v>
      </c>
      <c r="D99" s="429" t="s">
        <v>1316</v>
      </c>
      <c r="E99" s="7"/>
    </row>
    <row r="100" spans="2:5" ht="12" customHeight="1">
      <c r="B100" s="5"/>
      <c r="C100" s="429" t="s">
        <v>1293</v>
      </c>
      <c r="D100" s="429" t="s">
        <v>1294</v>
      </c>
      <c r="E100" s="7"/>
    </row>
    <row r="101" spans="2:5" ht="12" customHeight="1">
      <c r="B101" s="5"/>
      <c r="C101" s="429" t="s">
        <v>1295</v>
      </c>
      <c r="D101" s="429" t="s">
        <v>1295</v>
      </c>
      <c r="E101" s="7"/>
    </row>
    <row r="102" spans="2:5" ht="12" customHeight="1">
      <c r="B102" s="5"/>
      <c r="C102" s="429" t="s">
        <v>1296</v>
      </c>
      <c r="D102" s="429" t="s">
        <v>1317</v>
      </c>
      <c r="E102" s="7"/>
    </row>
    <row r="103" spans="2:5" ht="12" customHeight="1">
      <c r="B103" s="5"/>
      <c r="C103" s="429" t="s">
        <v>1297</v>
      </c>
      <c r="D103" s="429" t="s">
        <v>1298</v>
      </c>
      <c r="E103" s="7"/>
    </row>
    <row r="104" spans="2:5" ht="12" customHeight="1">
      <c r="B104" s="5"/>
      <c r="C104" s="449"/>
      <c r="D104" s="434"/>
      <c r="E104" s="7"/>
    </row>
    <row r="105" spans="2:5" ht="12" customHeight="1">
      <c r="B105" s="5"/>
      <c r="C105" s="440" t="s">
        <v>1173</v>
      </c>
      <c r="D105" s="440" t="s">
        <v>1240</v>
      </c>
      <c r="E105" s="7"/>
    </row>
    <row r="106" spans="2:5" ht="12" customHeight="1">
      <c r="B106" s="5"/>
      <c r="C106" s="429" t="s">
        <v>1299</v>
      </c>
      <c r="D106" s="429" t="s">
        <v>1300</v>
      </c>
      <c r="E106" s="7"/>
    </row>
    <row r="107" spans="2:5" ht="12" customHeight="1">
      <c r="B107" s="5"/>
      <c r="C107" s="429" t="s">
        <v>1301</v>
      </c>
      <c r="D107" s="429" t="s">
        <v>1318</v>
      </c>
      <c r="E107" s="7"/>
    </row>
    <row r="108" spans="2:5" ht="12" customHeight="1">
      <c r="B108" s="5"/>
      <c r="C108" s="449"/>
      <c r="D108" s="434"/>
      <c r="E108" s="7"/>
    </row>
    <row r="109" spans="2:5" ht="12" customHeight="1">
      <c r="B109" s="5"/>
      <c r="C109" s="440" t="s">
        <v>1173</v>
      </c>
      <c r="D109" s="440" t="s">
        <v>1201</v>
      </c>
      <c r="E109" s="7"/>
    </row>
    <row r="110" spans="2:5" ht="12" customHeight="1">
      <c r="B110" s="5"/>
      <c r="C110" s="429" t="s">
        <v>1293</v>
      </c>
      <c r="D110" s="429" t="s">
        <v>1302</v>
      </c>
      <c r="E110" s="7"/>
    </row>
    <row r="111" spans="2:5" ht="12" customHeight="1">
      <c r="B111" s="5"/>
      <c r="C111" s="429" t="s">
        <v>1295</v>
      </c>
      <c r="D111" s="429" t="s">
        <v>1295</v>
      </c>
      <c r="E111" s="7"/>
    </row>
    <row r="112" spans="2:5" ht="12" customHeight="1">
      <c r="B112" s="5"/>
      <c r="C112" s="449"/>
      <c r="D112" s="434"/>
      <c r="E112" s="7"/>
    </row>
    <row r="113" spans="2:5" ht="12" customHeight="1">
      <c r="B113" s="5"/>
      <c r="C113" s="440" t="s">
        <v>1173</v>
      </c>
      <c r="D113" s="440" t="s">
        <v>1258</v>
      </c>
      <c r="E113" s="7"/>
    </row>
    <row r="114" spans="2:5" ht="12" customHeight="1">
      <c r="B114" s="5"/>
      <c r="C114" s="429" t="s">
        <v>1303</v>
      </c>
      <c r="D114" s="429" t="s">
        <v>1304</v>
      </c>
      <c r="E114" s="7"/>
    </row>
    <row r="115" spans="2:5" ht="12" customHeight="1">
      <c r="B115" s="5"/>
      <c r="C115" s="429" t="s">
        <v>1305</v>
      </c>
      <c r="D115" s="429" t="s">
        <v>1306</v>
      </c>
      <c r="E115" s="7"/>
    </row>
    <row r="116" spans="2:5" ht="12" customHeight="1">
      <c r="B116" s="5"/>
      <c r="C116" s="429"/>
      <c r="D116" s="429"/>
      <c r="E116" s="7"/>
    </row>
    <row r="117" spans="2:5" ht="12" customHeight="1">
      <c r="B117" s="5"/>
      <c r="C117" s="440" t="s">
        <v>1201</v>
      </c>
      <c r="D117" s="440" t="s">
        <v>1222</v>
      </c>
      <c r="E117" s="7"/>
    </row>
    <row r="118" spans="2:5" ht="12" customHeight="1">
      <c r="B118" s="5"/>
      <c r="C118" s="429" t="s">
        <v>1307</v>
      </c>
      <c r="D118" s="429" t="s">
        <v>1308</v>
      </c>
      <c r="E118" s="7"/>
    </row>
    <row r="119" spans="2:5" ht="12" customHeight="1">
      <c r="B119" s="5"/>
      <c r="C119" s="429" t="s">
        <v>1309</v>
      </c>
      <c r="D119" s="429" t="s">
        <v>1310</v>
      </c>
      <c r="E119" s="7"/>
    </row>
    <row r="120" spans="2:5" ht="12" customHeight="1">
      <c r="B120" s="5"/>
      <c r="C120" s="452"/>
      <c r="D120" s="451"/>
      <c r="E120" s="7"/>
    </row>
    <row r="121" spans="2:5" ht="12" customHeight="1">
      <c r="B121" s="5"/>
      <c r="C121" s="437" t="s">
        <v>1270</v>
      </c>
      <c r="D121" s="437"/>
      <c r="E121" s="7"/>
    </row>
    <row r="122" spans="2:5" ht="12" customHeight="1">
      <c r="B122" s="5"/>
      <c r="C122" s="437"/>
      <c r="D122" s="437"/>
      <c r="E122" s="7"/>
    </row>
    <row r="123" spans="2:5" ht="12" customHeight="1">
      <c r="B123" s="5"/>
      <c r="C123" s="448"/>
      <c r="D123" s="437"/>
      <c r="E123" s="7"/>
    </row>
    <row r="124" spans="2:5" ht="12" customHeight="1" thickBot="1">
      <c r="B124" s="14"/>
      <c r="C124" s="15"/>
      <c r="D124" s="15"/>
      <c r="E124" s="16"/>
    </row>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sheetData>
  <sheetProtection/>
  <mergeCells count="15">
    <mergeCell ref="C15:D15"/>
    <mergeCell ref="C17:D17"/>
    <mergeCell ref="C12:D12"/>
    <mergeCell ref="C3:D3"/>
    <mergeCell ref="C4:D4"/>
    <mergeCell ref="C6:D6"/>
    <mergeCell ref="C9:D9"/>
    <mergeCell ref="C43:D43"/>
    <mergeCell ref="C56:D56"/>
    <mergeCell ref="C72:D72"/>
    <mergeCell ref="C85:D85"/>
    <mergeCell ref="C19:D19"/>
    <mergeCell ref="C22:D22"/>
    <mergeCell ref="C27:D27"/>
    <mergeCell ref="C37:D37"/>
  </mergeCells>
  <printOptions horizontalCentered="1"/>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4.xml><?xml version="1.0" encoding="utf-8"?>
<worksheet xmlns="http://schemas.openxmlformats.org/spreadsheetml/2006/main" xmlns:r="http://schemas.openxmlformats.org/officeDocument/2006/relationships">
  <sheetPr>
    <tabColor indexed="41"/>
  </sheetPr>
  <dimension ref="A1:D75"/>
  <sheetViews>
    <sheetView zoomScalePageLayoutView="0" workbookViewId="0" topLeftCell="A1">
      <selection activeCell="A1" sqref="A1:IV16384"/>
    </sheetView>
  </sheetViews>
  <sheetFormatPr defaultColWidth="9.00390625" defaultRowHeight="12.75"/>
  <cols>
    <col min="1" max="1" width="3.00390625" style="380" bestFit="1" customWidth="1"/>
    <col min="2" max="2" width="86.875" style="380" customWidth="1"/>
    <col min="3" max="4" width="5.625" style="380" customWidth="1"/>
    <col min="5" max="16384" width="9.125" style="380" customWidth="1"/>
  </cols>
  <sheetData>
    <row r="1" spans="1:4" s="378" customFormat="1" ht="10.5">
      <c r="A1" s="376">
        <f>ROW()</f>
        <v>1</v>
      </c>
      <c r="B1" s="376" t="s">
        <v>171</v>
      </c>
      <c r="C1" s="377">
        <v>1.5</v>
      </c>
      <c r="D1" s="377">
        <v>0.2</v>
      </c>
    </row>
    <row r="2" spans="1:4" s="378" customFormat="1" ht="10.5">
      <c r="A2" s="376">
        <f>ROW()</f>
        <v>2</v>
      </c>
      <c r="B2" s="376" t="s">
        <v>172</v>
      </c>
      <c r="C2" s="377">
        <v>1.5</v>
      </c>
      <c r="D2" s="377">
        <v>0.2</v>
      </c>
    </row>
    <row r="3" spans="1:4" s="378" customFormat="1" ht="10.5">
      <c r="A3" s="376">
        <f>ROW()</f>
        <v>3</v>
      </c>
      <c r="B3" s="376" t="s">
        <v>173</v>
      </c>
      <c r="C3" s="377">
        <v>1.5</v>
      </c>
      <c r="D3" s="377">
        <v>0.2</v>
      </c>
    </row>
    <row r="4" spans="1:4" s="378" customFormat="1" ht="10.5">
      <c r="A4" s="376">
        <f>ROW()</f>
        <v>4</v>
      </c>
      <c r="B4" s="376" t="s">
        <v>174</v>
      </c>
      <c r="C4" s="379">
        <v>1.7</v>
      </c>
      <c r="D4" s="377">
        <v>0.3</v>
      </c>
    </row>
    <row r="5" spans="1:4" s="378" customFormat="1" ht="10.5">
      <c r="A5" s="376">
        <f>ROW()</f>
        <v>5</v>
      </c>
      <c r="B5" s="376" t="s">
        <v>175</v>
      </c>
      <c r="C5" s="377">
        <v>1.2</v>
      </c>
      <c r="D5" s="377">
        <v>0.15</v>
      </c>
    </row>
    <row r="6" spans="1:4" s="378" customFormat="1" ht="10.5">
      <c r="A6" s="376">
        <f>ROW()</f>
        <v>6</v>
      </c>
      <c r="B6" s="376" t="s">
        <v>176</v>
      </c>
      <c r="C6" s="379">
        <v>1.3</v>
      </c>
      <c r="D6" s="377">
        <v>0.2</v>
      </c>
    </row>
    <row r="7" spans="1:4" s="378" customFormat="1" ht="10.5">
      <c r="A7" s="376">
        <f>ROW()</f>
        <v>7</v>
      </c>
      <c r="B7" s="376" t="s">
        <v>177</v>
      </c>
      <c r="C7" s="379">
        <v>1.7</v>
      </c>
      <c r="D7" s="377">
        <v>0.3</v>
      </c>
    </row>
    <row r="8" spans="1:4" ht="10.5">
      <c r="A8" s="376">
        <f>ROW()</f>
        <v>8</v>
      </c>
      <c r="B8" s="376" t="s">
        <v>178</v>
      </c>
      <c r="C8" s="377">
        <v>1.7</v>
      </c>
      <c r="D8" s="377">
        <v>0.3</v>
      </c>
    </row>
    <row r="9" spans="1:4" ht="10.5">
      <c r="A9" s="376">
        <f>ROW()</f>
        <v>9</v>
      </c>
      <c r="B9" s="376" t="s">
        <v>179</v>
      </c>
      <c r="C9" s="377">
        <v>1.3</v>
      </c>
      <c r="D9" s="377">
        <v>0.2</v>
      </c>
    </row>
    <row r="10" spans="1:4" ht="10.5">
      <c r="A10" s="376">
        <f>ROW()</f>
        <v>10</v>
      </c>
      <c r="B10" s="376" t="s">
        <v>180</v>
      </c>
      <c r="C10" s="377">
        <v>1.3</v>
      </c>
      <c r="D10" s="377">
        <v>0.2</v>
      </c>
    </row>
    <row r="11" spans="1:4" ht="10.5">
      <c r="A11" s="376">
        <f>ROW()</f>
        <v>11</v>
      </c>
      <c r="B11" s="376" t="s">
        <v>181</v>
      </c>
      <c r="C11" s="377">
        <v>1.4</v>
      </c>
      <c r="D11" s="377">
        <v>0.2</v>
      </c>
    </row>
    <row r="12" spans="1:4" ht="10.5">
      <c r="A12" s="376">
        <f>ROW()</f>
        <v>12</v>
      </c>
      <c r="B12" s="376" t="s">
        <v>182</v>
      </c>
      <c r="C12" s="377">
        <v>1.7</v>
      </c>
      <c r="D12" s="377">
        <v>0.3</v>
      </c>
    </row>
    <row r="13" spans="1:4" ht="10.5">
      <c r="A13" s="376">
        <f>ROW()</f>
        <v>13</v>
      </c>
      <c r="B13" s="376" t="s">
        <v>183</v>
      </c>
      <c r="C13" s="377">
        <v>1.4</v>
      </c>
      <c r="D13" s="377">
        <v>0.2</v>
      </c>
    </row>
    <row r="14" spans="1:4" ht="10.5">
      <c r="A14" s="376">
        <f>ROW()</f>
        <v>14</v>
      </c>
      <c r="B14" s="376" t="s">
        <v>184</v>
      </c>
      <c r="C14" s="377">
        <v>1.4</v>
      </c>
      <c r="D14" s="377">
        <v>0.2</v>
      </c>
    </row>
    <row r="15" spans="1:4" ht="10.5">
      <c r="A15" s="376">
        <f>ROW()</f>
        <v>15</v>
      </c>
      <c r="B15" s="376" t="s">
        <v>185</v>
      </c>
      <c r="C15" s="377">
        <v>1.3</v>
      </c>
      <c r="D15" s="377">
        <v>0.2</v>
      </c>
    </row>
    <row r="16" spans="1:4" ht="10.5">
      <c r="A16" s="376">
        <f>ROW()</f>
        <v>16</v>
      </c>
      <c r="B16" s="376" t="s">
        <v>186</v>
      </c>
      <c r="C16" s="377">
        <v>1.2</v>
      </c>
      <c r="D16" s="377">
        <v>0.15</v>
      </c>
    </row>
    <row r="17" spans="1:4" ht="10.5">
      <c r="A17" s="376">
        <f>ROW()</f>
        <v>17</v>
      </c>
      <c r="B17" s="376" t="s">
        <v>187</v>
      </c>
      <c r="C17" s="377">
        <v>1.3</v>
      </c>
      <c r="D17" s="377">
        <v>0.2</v>
      </c>
    </row>
    <row r="18" spans="1:4" ht="10.5">
      <c r="A18" s="376">
        <f>ROW()</f>
        <v>18</v>
      </c>
      <c r="B18" s="376" t="s">
        <v>188</v>
      </c>
      <c r="C18" s="377">
        <v>1.2</v>
      </c>
      <c r="D18" s="377">
        <v>0.15</v>
      </c>
    </row>
    <row r="19" spans="1:4" ht="10.5">
      <c r="A19" s="376">
        <f>ROW()</f>
        <v>19</v>
      </c>
      <c r="B19" s="376" t="s">
        <v>189</v>
      </c>
      <c r="C19" s="377">
        <v>1.2</v>
      </c>
      <c r="D19" s="377">
        <v>0.15</v>
      </c>
    </row>
    <row r="20" spans="1:4" ht="10.5">
      <c r="A20" s="376">
        <f>ROW()</f>
        <v>20</v>
      </c>
      <c r="B20" s="376" t="s">
        <v>190</v>
      </c>
      <c r="C20" s="377">
        <v>1.3</v>
      </c>
      <c r="D20" s="377">
        <v>0.2</v>
      </c>
    </row>
    <row r="21" spans="1:4" ht="10.5">
      <c r="A21" s="376">
        <f>ROW()</f>
        <v>21</v>
      </c>
      <c r="B21" s="376" t="s">
        <v>191</v>
      </c>
      <c r="C21" s="377">
        <v>1.3</v>
      </c>
      <c r="D21" s="377">
        <v>0.2</v>
      </c>
    </row>
    <row r="22" spans="1:4" ht="10.5">
      <c r="A22" s="376">
        <f>ROW()</f>
        <v>22</v>
      </c>
      <c r="B22" s="376" t="s">
        <v>192</v>
      </c>
      <c r="C22" s="377">
        <v>1.4</v>
      </c>
      <c r="D22" s="377">
        <v>0.2</v>
      </c>
    </row>
    <row r="23" spans="1:4" ht="10.5">
      <c r="A23" s="376">
        <f>ROW()</f>
        <v>23</v>
      </c>
      <c r="B23" s="376" t="s">
        <v>193</v>
      </c>
      <c r="C23" s="377">
        <v>1.3</v>
      </c>
      <c r="D23" s="377">
        <v>0.2</v>
      </c>
    </row>
    <row r="24" spans="1:4" ht="10.5">
      <c r="A24" s="376">
        <f>ROW()</f>
        <v>24</v>
      </c>
      <c r="B24" s="376" t="s">
        <v>194</v>
      </c>
      <c r="C24" s="377">
        <v>1.3</v>
      </c>
      <c r="D24" s="377">
        <v>0.2</v>
      </c>
    </row>
    <row r="25" spans="1:4" ht="10.5">
      <c r="A25" s="376">
        <f>ROW()</f>
        <v>25</v>
      </c>
      <c r="B25" s="376" t="s">
        <v>195</v>
      </c>
      <c r="C25" s="377">
        <v>1.6</v>
      </c>
      <c r="D25" s="377">
        <v>0.1</v>
      </c>
    </row>
    <row r="26" spans="1:4" ht="10.5">
      <c r="A26" s="376">
        <f>ROW()</f>
        <v>26</v>
      </c>
      <c r="B26" s="376" t="s">
        <v>196</v>
      </c>
      <c r="C26" s="377">
        <v>1.3</v>
      </c>
      <c r="D26" s="377">
        <v>0.2</v>
      </c>
    </row>
    <row r="27" spans="1:4" ht="10.5">
      <c r="A27" s="376">
        <f>ROW()</f>
        <v>27</v>
      </c>
      <c r="B27" s="376" t="s">
        <v>197</v>
      </c>
      <c r="C27" s="377">
        <v>1.7</v>
      </c>
      <c r="D27" s="377">
        <v>0.3</v>
      </c>
    </row>
    <row r="28" spans="1:4" ht="10.5">
      <c r="A28" s="376">
        <f>ROW()</f>
        <v>28</v>
      </c>
      <c r="B28" s="376" t="s">
        <v>198</v>
      </c>
      <c r="C28" s="377">
        <v>1.3</v>
      </c>
      <c r="D28" s="377">
        <v>0.2</v>
      </c>
    </row>
    <row r="29" spans="1:4" ht="10.5">
      <c r="A29" s="376">
        <f>ROW()</f>
        <v>29</v>
      </c>
      <c r="B29" s="376" t="s">
        <v>199</v>
      </c>
      <c r="C29" s="377">
        <v>1.1</v>
      </c>
      <c r="D29" s="377">
        <v>0.25</v>
      </c>
    </row>
    <row r="30" spans="1:4" ht="10.5">
      <c r="A30" s="376">
        <f>ROW()</f>
        <v>30</v>
      </c>
      <c r="B30" s="376" t="s">
        <v>200</v>
      </c>
      <c r="C30" s="377">
        <v>1.01</v>
      </c>
      <c r="D30" s="377">
        <v>0.3</v>
      </c>
    </row>
    <row r="31" spans="1:4" ht="10.5">
      <c r="A31" s="376">
        <f>ROW()</f>
        <v>31</v>
      </c>
      <c r="B31" s="376" t="s">
        <v>201</v>
      </c>
      <c r="C31" s="377">
        <v>1.1</v>
      </c>
      <c r="D31" s="377">
        <v>0.1</v>
      </c>
    </row>
    <row r="32" spans="1:4" ht="27.75" customHeight="1">
      <c r="A32" s="376">
        <f>ROW()</f>
        <v>32</v>
      </c>
      <c r="B32" s="459" t="s">
        <v>202</v>
      </c>
      <c r="C32" s="377">
        <v>1.1</v>
      </c>
      <c r="D32" s="377">
        <v>0.1</v>
      </c>
    </row>
    <row r="33" spans="1:4" ht="10.5">
      <c r="A33" s="376">
        <f>ROW()</f>
        <v>33</v>
      </c>
      <c r="B33" s="459" t="s">
        <v>203</v>
      </c>
      <c r="C33" s="377">
        <v>1.7</v>
      </c>
      <c r="D33" s="377">
        <v>0.3</v>
      </c>
    </row>
    <row r="34" spans="1:4" ht="10.5">
      <c r="A34" s="376">
        <f>ROW()</f>
        <v>34</v>
      </c>
      <c r="B34" s="376" t="s">
        <v>204</v>
      </c>
      <c r="C34" s="379">
        <v>1.1</v>
      </c>
      <c r="D34" s="377">
        <v>0.1</v>
      </c>
    </row>
    <row r="35" spans="1:4" ht="10.5">
      <c r="A35" s="376">
        <f>ROW()</f>
        <v>35</v>
      </c>
      <c r="B35" s="376" t="s">
        <v>205</v>
      </c>
      <c r="C35" s="377">
        <v>1.2</v>
      </c>
      <c r="D35" s="377">
        <v>0.15</v>
      </c>
    </row>
    <row r="36" spans="1:4" ht="10.5">
      <c r="A36" s="376">
        <f>ROW()</f>
        <v>36</v>
      </c>
      <c r="B36" s="459" t="s">
        <v>206</v>
      </c>
      <c r="C36" s="460">
        <v>1</v>
      </c>
      <c r="D36" s="377">
        <v>0.1</v>
      </c>
    </row>
    <row r="37" spans="1:4" ht="21">
      <c r="A37" s="376">
        <f>ROW()</f>
        <v>37</v>
      </c>
      <c r="B37" s="459" t="s">
        <v>207</v>
      </c>
      <c r="C37" s="377">
        <v>1.15</v>
      </c>
      <c r="D37" s="377">
        <v>0.15</v>
      </c>
    </row>
    <row r="38" spans="1:4" ht="10.5">
      <c r="A38" s="376">
        <f>ROW()</f>
        <v>38</v>
      </c>
      <c r="B38" s="459" t="s">
        <v>208</v>
      </c>
      <c r="C38" s="460">
        <v>1</v>
      </c>
      <c r="D38" s="377">
        <v>0.05</v>
      </c>
    </row>
    <row r="39" spans="1:4" ht="10.5">
      <c r="A39" s="376">
        <f>ROW()</f>
        <v>39</v>
      </c>
      <c r="B39" s="376" t="s">
        <v>209</v>
      </c>
      <c r="C39" s="377">
        <v>1.1</v>
      </c>
      <c r="D39" s="377">
        <v>0.1</v>
      </c>
    </row>
    <row r="40" spans="1:4" ht="10.5">
      <c r="A40" s="376">
        <f>ROW()</f>
        <v>40</v>
      </c>
      <c r="B40" s="376" t="s">
        <v>210</v>
      </c>
      <c r="C40" s="460">
        <v>1</v>
      </c>
      <c r="D40" s="377">
        <v>0.1</v>
      </c>
    </row>
    <row r="41" spans="1:4" ht="10.5">
      <c r="A41" s="376">
        <f>ROW()</f>
        <v>41</v>
      </c>
      <c r="B41" s="376" t="s">
        <v>211</v>
      </c>
      <c r="C41" s="377">
        <v>1.1</v>
      </c>
      <c r="D41" s="377">
        <v>0.15</v>
      </c>
    </row>
    <row r="42" spans="1:4" ht="10.5">
      <c r="A42" s="376">
        <f>ROW()</f>
        <v>42</v>
      </c>
      <c r="B42" s="376" t="s">
        <v>212</v>
      </c>
      <c r="C42" s="377">
        <v>1.3</v>
      </c>
      <c r="D42" s="377">
        <v>0.2</v>
      </c>
    </row>
    <row r="43" spans="1:4" ht="10.5">
      <c r="A43" s="376">
        <f>ROW()</f>
        <v>43</v>
      </c>
      <c r="B43" s="376" t="s">
        <v>213</v>
      </c>
      <c r="C43" s="381">
        <v>1.1</v>
      </c>
      <c r="D43" s="377">
        <v>0.1</v>
      </c>
    </row>
    <row r="44" spans="1:4" ht="10.5">
      <c r="A44" s="376">
        <f>ROW()</f>
        <v>44</v>
      </c>
      <c r="B44" s="376" t="s">
        <v>214</v>
      </c>
      <c r="C44" s="377">
        <v>1.1</v>
      </c>
      <c r="D44" s="377">
        <v>0.15</v>
      </c>
    </row>
    <row r="45" spans="1:4" ht="10.5">
      <c r="A45" s="376">
        <f>ROW()</f>
        <v>45</v>
      </c>
      <c r="B45" s="376" t="s">
        <v>215</v>
      </c>
      <c r="C45" s="382">
        <v>1.1</v>
      </c>
      <c r="D45" s="377">
        <v>0.15</v>
      </c>
    </row>
    <row r="46" spans="1:4" ht="10.5">
      <c r="A46" s="376">
        <f>ROW()</f>
        <v>46</v>
      </c>
      <c r="B46" s="376" t="s">
        <v>216</v>
      </c>
      <c r="C46" s="377">
        <v>1.3</v>
      </c>
      <c r="D46" s="377">
        <v>0.2</v>
      </c>
    </row>
    <row r="47" spans="1:4" ht="10.5">
      <c r="A47" s="376">
        <f>ROW()</f>
        <v>47</v>
      </c>
      <c r="B47" s="376" t="s">
        <v>217</v>
      </c>
      <c r="C47" s="381">
        <v>1.1</v>
      </c>
      <c r="D47" s="377">
        <v>0.1</v>
      </c>
    </row>
    <row r="48" spans="1:4" ht="10.5">
      <c r="A48" s="376">
        <f>ROW()</f>
        <v>48</v>
      </c>
      <c r="B48" s="376" t="s">
        <v>218</v>
      </c>
      <c r="C48" s="381">
        <v>1.5</v>
      </c>
      <c r="D48" s="377">
        <v>0.2</v>
      </c>
    </row>
    <row r="49" spans="1:4" ht="10.5">
      <c r="A49" s="376">
        <f>ROW()</f>
        <v>49</v>
      </c>
      <c r="B49" s="376" t="s">
        <v>219</v>
      </c>
      <c r="C49" s="381">
        <v>1.1</v>
      </c>
      <c r="D49" s="377">
        <v>0.1</v>
      </c>
    </row>
    <row r="50" spans="1:4" ht="10.5">
      <c r="A50" s="376">
        <f>ROW()</f>
        <v>50</v>
      </c>
      <c r="B50" s="376" t="s">
        <v>220</v>
      </c>
      <c r="C50" s="381">
        <v>1.5</v>
      </c>
      <c r="D50" s="377">
        <v>0.2</v>
      </c>
    </row>
    <row r="51" spans="1:4" ht="10.5">
      <c r="A51" s="376">
        <f>ROW()</f>
        <v>51</v>
      </c>
      <c r="B51" s="376" t="s">
        <v>221</v>
      </c>
      <c r="C51" s="381">
        <v>1.1</v>
      </c>
      <c r="D51" s="377">
        <v>0.1</v>
      </c>
    </row>
    <row r="52" spans="1:4" ht="10.5">
      <c r="A52" s="376">
        <f>ROW()</f>
        <v>52</v>
      </c>
      <c r="B52" s="376" t="s">
        <v>222</v>
      </c>
      <c r="C52" s="381">
        <v>1</v>
      </c>
      <c r="D52" s="377">
        <v>0.05</v>
      </c>
    </row>
    <row r="53" spans="1:4" ht="10.5">
      <c r="A53" s="376">
        <f>ROW()</f>
        <v>53</v>
      </c>
      <c r="B53" s="376" t="s">
        <v>223</v>
      </c>
      <c r="C53" s="381">
        <v>1</v>
      </c>
      <c r="D53" s="377">
        <v>0.05</v>
      </c>
    </row>
    <row r="54" spans="1:4" ht="10.5">
      <c r="A54" s="376">
        <f>ROW()</f>
        <v>54</v>
      </c>
      <c r="B54" s="376" t="s">
        <v>224</v>
      </c>
      <c r="C54" s="381">
        <v>1.2</v>
      </c>
      <c r="D54" s="377">
        <v>0.15</v>
      </c>
    </row>
    <row r="55" spans="1:4" ht="10.5">
      <c r="A55" s="376">
        <f>ROW()</f>
        <v>55</v>
      </c>
      <c r="B55" s="376" t="s">
        <v>225</v>
      </c>
      <c r="C55" s="461">
        <v>1.15</v>
      </c>
      <c r="D55" s="377">
        <v>0.2</v>
      </c>
    </row>
    <row r="56" spans="1:4" ht="10.5">
      <c r="A56" s="376">
        <f>ROW()</f>
        <v>56</v>
      </c>
      <c r="B56" s="376" t="s">
        <v>226</v>
      </c>
      <c r="C56" s="381">
        <v>1.2</v>
      </c>
      <c r="D56" s="377">
        <v>0.15</v>
      </c>
    </row>
    <row r="57" spans="1:4" ht="10.5">
      <c r="A57" s="376">
        <f>ROW()</f>
        <v>57</v>
      </c>
      <c r="B57" s="376" t="s">
        <v>227</v>
      </c>
      <c r="C57" s="381">
        <v>1</v>
      </c>
      <c r="D57" s="377">
        <v>0.05</v>
      </c>
    </row>
    <row r="58" spans="1:4" ht="10.5">
      <c r="A58" s="376">
        <f>ROW()</f>
        <v>58</v>
      </c>
      <c r="B58" s="376" t="s">
        <v>228</v>
      </c>
      <c r="C58" s="381">
        <v>1.2</v>
      </c>
      <c r="D58" s="377">
        <v>0.15</v>
      </c>
    </row>
    <row r="59" spans="1:4" ht="10.5">
      <c r="A59" s="376">
        <f>ROW()</f>
        <v>59</v>
      </c>
      <c r="B59" s="376" t="s">
        <v>229</v>
      </c>
      <c r="C59" s="381">
        <v>1.1</v>
      </c>
      <c r="D59" s="377">
        <v>0.1</v>
      </c>
    </row>
    <row r="60" spans="1:4" ht="10.5">
      <c r="A60" s="376">
        <f>ROW()</f>
        <v>60</v>
      </c>
      <c r="B60" s="376" t="s">
        <v>230</v>
      </c>
      <c r="C60" s="381">
        <v>1.5</v>
      </c>
      <c r="D60" s="377">
        <v>0.2</v>
      </c>
    </row>
    <row r="61" spans="1:4" ht="10.5">
      <c r="A61" s="376">
        <f>ROW()</f>
        <v>61</v>
      </c>
      <c r="B61" s="376" t="s">
        <v>231</v>
      </c>
      <c r="C61" s="381">
        <v>1.1</v>
      </c>
      <c r="D61" s="377">
        <v>0.1</v>
      </c>
    </row>
    <row r="62" spans="1:4" ht="10.5">
      <c r="A62" s="376">
        <f>ROW()</f>
        <v>62</v>
      </c>
      <c r="B62" s="376" t="s">
        <v>232</v>
      </c>
      <c r="C62" s="381">
        <v>1</v>
      </c>
      <c r="D62" s="377">
        <v>0.05</v>
      </c>
    </row>
    <row r="63" spans="1:4" ht="10.5">
      <c r="A63" s="376">
        <f>ROW()</f>
        <v>63</v>
      </c>
      <c r="B63" s="376" t="s">
        <v>233</v>
      </c>
      <c r="C63" s="381">
        <v>1.2</v>
      </c>
      <c r="D63" s="377">
        <v>0.15</v>
      </c>
    </row>
    <row r="64" spans="1:4" ht="10.5">
      <c r="A64" s="376">
        <f>ROW()</f>
        <v>64</v>
      </c>
      <c r="B64" s="376" t="s">
        <v>234</v>
      </c>
      <c r="C64" s="461">
        <v>1.15</v>
      </c>
      <c r="D64" s="377">
        <v>0.15</v>
      </c>
    </row>
    <row r="65" spans="1:4" ht="10.5">
      <c r="A65" s="376">
        <f>ROW()</f>
        <v>65</v>
      </c>
      <c r="B65" s="376" t="s">
        <v>235</v>
      </c>
      <c r="C65" s="381">
        <v>1.2</v>
      </c>
      <c r="D65" s="377">
        <v>0.15</v>
      </c>
    </row>
    <row r="66" spans="1:4" ht="10.5">
      <c r="A66" s="376">
        <f>ROW()</f>
        <v>66</v>
      </c>
      <c r="B66" s="376" t="s">
        <v>236</v>
      </c>
      <c r="C66" s="381">
        <v>1.1</v>
      </c>
      <c r="D66" s="377">
        <v>0.1</v>
      </c>
    </row>
    <row r="67" spans="1:4" ht="10.5">
      <c r="A67" s="376">
        <f>ROW()</f>
        <v>67</v>
      </c>
      <c r="B67" s="376" t="s">
        <v>237</v>
      </c>
      <c r="C67" s="381">
        <v>1.5</v>
      </c>
      <c r="D67" s="377">
        <v>0.2</v>
      </c>
    </row>
    <row r="68" spans="1:4" ht="10.5">
      <c r="A68" s="376">
        <f>ROW()</f>
        <v>68</v>
      </c>
      <c r="B68" s="376" t="s">
        <v>238</v>
      </c>
      <c r="C68" s="381">
        <v>1.2</v>
      </c>
      <c r="D68" s="377">
        <v>0.15</v>
      </c>
    </row>
    <row r="69" spans="1:4" ht="10.5">
      <c r="A69" s="376">
        <f>ROW()</f>
        <v>69</v>
      </c>
      <c r="B69" s="376" t="s">
        <v>239</v>
      </c>
      <c r="C69" s="381">
        <v>1.1</v>
      </c>
      <c r="D69" s="377">
        <v>0.1</v>
      </c>
    </row>
    <row r="70" spans="1:4" ht="10.5">
      <c r="A70" s="376">
        <f>ROW()</f>
        <v>70</v>
      </c>
      <c r="B70" s="376" t="s">
        <v>240</v>
      </c>
      <c r="C70" s="381">
        <v>1.1</v>
      </c>
      <c r="D70" s="377">
        <v>0.1</v>
      </c>
    </row>
    <row r="71" spans="1:4" ht="10.5">
      <c r="A71" s="376">
        <f>ROW()</f>
        <v>71</v>
      </c>
      <c r="B71" s="376" t="s">
        <v>241</v>
      </c>
      <c r="C71" s="381">
        <v>1.1</v>
      </c>
      <c r="D71" s="377">
        <v>0.1</v>
      </c>
    </row>
    <row r="72" spans="1:4" ht="10.5">
      <c r="A72" s="376">
        <f>ROW()</f>
        <v>72</v>
      </c>
      <c r="B72" s="376" t="s">
        <v>242</v>
      </c>
      <c r="C72" s="381">
        <v>1.3</v>
      </c>
      <c r="D72" s="377">
        <v>0.2</v>
      </c>
    </row>
    <row r="73" spans="1:4" ht="10.5">
      <c r="A73" s="376">
        <f>ROW()</f>
        <v>73</v>
      </c>
      <c r="B73" s="376" t="s">
        <v>243</v>
      </c>
      <c r="C73" s="381">
        <v>1</v>
      </c>
      <c r="D73" s="377">
        <v>0.1</v>
      </c>
    </row>
    <row r="74" spans="1:4" ht="10.5">
      <c r="A74" s="376">
        <f>ROW()</f>
        <v>74</v>
      </c>
      <c r="B74" s="376" t="s">
        <v>244</v>
      </c>
      <c r="C74" s="381">
        <v>1.1</v>
      </c>
      <c r="D74" s="377">
        <v>0.1</v>
      </c>
    </row>
    <row r="75" spans="1:4" ht="10.5">
      <c r="A75" s="376">
        <f>ROW()</f>
        <v>75</v>
      </c>
      <c r="B75" s="383" t="s">
        <v>245</v>
      </c>
      <c r="C75" s="377">
        <v>1.5</v>
      </c>
      <c r="D75" s="377">
        <v>0.2</v>
      </c>
    </row>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2.xml><?xml version="1.0" encoding="utf-8"?>
<worksheet xmlns="http://schemas.openxmlformats.org/spreadsheetml/2006/main" xmlns:r="http://schemas.openxmlformats.org/officeDocument/2006/relationships">
  <sheetPr>
    <tabColor indexed="57"/>
  </sheetPr>
  <dimension ref="A1:BF9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8" width="2.75390625" style="1" customWidth="1"/>
    <col min="19" max="19" width="3.25390625" style="1" bestFit="1" customWidth="1"/>
    <col min="20" max="20" width="2.75390625" style="1" customWidth="1"/>
    <col min="21" max="21" width="2.875" style="1" customWidth="1"/>
    <col min="22" max="23" width="2.75390625" style="1" customWidth="1"/>
    <col min="24" max="24" width="3.25390625" style="1" bestFit="1" customWidth="1"/>
    <col min="25" max="26" width="2.75390625" style="1" customWidth="1"/>
    <col min="27" max="28" width="2.75390625" style="29" customWidth="1"/>
    <col min="29" max="40" width="2.75390625" style="1" customWidth="1"/>
    <col min="41" max="41" width="2.625" style="1" customWidth="1"/>
    <col min="42" max="16384" width="2.75390625" style="1" customWidth="1"/>
  </cols>
  <sheetData>
    <row r="1" spans="2:39"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row>
    <row r="2" spans="2:39" ht="10.5" customHeight="1">
      <c r="B2" s="2"/>
      <c r="C2" s="3"/>
      <c r="D2" s="3"/>
      <c r="E2" s="3"/>
      <c r="F2" s="3"/>
      <c r="G2" s="3"/>
      <c r="H2" s="3"/>
      <c r="I2" s="3"/>
      <c r="J2" s="3"/>
      <c r="K2" s="3"/>
      <c r="L2" s="3"/>
      <c r="M2" s="3"/>
      <c r="N2" s="3"/>
      <c r="O2" s="3"/>
      <c r="P2" s="3"/>
      <c r="Q2" s="3"/>
      <c r="R2" s="3"/>
      <c r="S2" s="3"/>
      <c r="T2" s="3"/>
      <c r="U2" s="3"/>
      <c r="V2" s="3"/>
      <c r="W2" s="3"/>
      <c r="X2" s="3"/>
      <c r="Y2" s="3"/>
      <c r="Z2" s="3"/>
      <c r="AA2" s="18"/>
      <c r="AB2" s="18"/>
      <c r="AC2" s="3"/>
      <c r="AD2" s="3"/>
      <c r="AE2" s="3"/>
      <c r="AF2" s="3"/>
      <c r="AG2" s="3"/>
      <c r="AH2" s="3"/>
      <c r="AI2" s="3"/>
      <c r="AJ2" s="3"/>
      <c r="AK2" s="3"/>
      <c r="AL2" s="3"/>
      <c r="AM2" s="4"/>
    </row>
    <row r="3" spans="2:39" ht="10.5" customHeight="1">
      <c r="B3" s="5"/>
      <c r="C3" s="6"/>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633" t="s">
        <v>473</v>
      </c>
      <c r="AF3" s="633"/>
      <c r="AG3" s="633"/>
      <c r="AH3" s="633"/>
      <c r="AI3" s="633"/>
      <c r="AJ3" s="633"/>
      <c r="AK3" s="633"/>
      <c r="AL3" s="633"/>
      <c r="AM3" s="7"/>
    </row>
    <row r="4" spans="2:39" ht="10.5" customHeight="1">
      <c r="B4" s="5"/>
      <c r="C4" s="6"/>
      <c r="D4" s="634" t="s">
        <v>629</v>
      </c>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7"/>
    </row>
    <row r="5" spans="2:39" ht="10.5" customHeight="1">
      <c r="B5" s="5"/>
      <c r="C5" s="6"/>
      <c r="D5" s="6"/>
      <c r="E5" s="6"/>
      <c r="F5" s="6"/>
      <c r="G5" s="6"/>
      <c r="H5" s="6"/>
      <c r="I5" s="6"/>
      <c r="J5" s="6"/>
      <c r="K5" s="6"/>
      <c r="L5" s="6"/>
      <c r="M5" s="6"/>
      <c r="N5" s="6"/>
      <c r="O5" s="6"/>
      <c r="P5" s="6"/>
      <c r="Q5" s="6"/>
      <c r="R5" s="6"/>
      <c r="S5" s="6"/>
      <c r="T5" s="6"/>
      <c r="U5" s="6"/>
      <c r="V5" s="6"/>
      <c r="W5" s="6"/>
      <c r="X5" s="6"/>
      <c r="Y5" s="6"/>
      <c r="Z5" s="6"/>
      <c r="AA5" s="19"/>
      <c r="AB5" s="19"/>
      <c r="AC5" s="6"/>
      <c r="AD5" s="6"/>
      <c r="AE5" s="6"/>
      <c r="AF5" s="6"/>
      <c r="AG5" s="6"/>
      <c r="AH5" s="635" t="s">
        <v>605</v>
      </c>
      <c r="AI5" s="635"/>
      <c r="AJ5" s="635"/>
      <c r="AK5" s="635"/>
      <c r="AL5" s="635"/>
      <c r="AM5" s="7"/>
    </row>
    <row r="6" spans="2:39" ht="16.5" customHeight="1">
      <c r="B6" s="5"/>
      <c r="C6" s="6"/>
      <c r="D6" s="93"/>
      <c r="E6" s="6"/>
      <c r="F6" s="6"/>
      <c r="G6" s="6"/>
      <c r="H6" s="6"/>
      <c r="I6" s="636" t="s">
        <v>518</v>
      </c>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
      <c r="AI6" s="6"/>
      <c r="AJ6" s="6"/>
      <c r="AK6" s="6"/>
      <c r="AL6" s="6"/>
      <c r="AM6" s="7"/>
    </row>
    <row r="7" spans="2:39" ht="18" customHeight="1">
      <c r="B7" s="5"/>
      <c r="C7" s="6"/>
      <c r="D7" s="6"/>
      <c r="E7" s="6"/>
      <c r="F7" s="6"/>
      <c r="G7" s="6"/>
      <c r="H7" s="6"/>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
      <c r="AI7" s="6"/>
      <c r="AJ7" s="6"/>
      <c r="AK7" s="6"/>
      <c r="AL7" s="6"/>
      <c r="AM7" s="7"/>
    </row>
    <row r="8" spans="2:39" ht="10.5" customHeight="1">
      <c r="B8" s="5"/>
      <c r="C8" s="6"/>
      <c r="D8" s="6"/>
      <c r="E8" s="6"/>
      <c r="F8" s="6"/>
      <c r="G8" s="6"/>
      <c r="H8" s="6"/>
      <c r="I8" s="6"/>
      <c r="J8" s="6"/>
      <c r="K8" s="6"/>
      <c r="L8" s="6"/>
      <c r="M8" s="6"/>
      <c r="N8" s="6"/>
      <c r="O8" s="6"/>
      <c r="P8" s="6"/>
      <c r="Q8" s="6"/>
      <c r="R8" s="6"/>
      <c r="S8" s="6"/>
      <c r="T8" s="6"/>
      <c r="U8" s="6"/>
      <c r="V8" s="6"/>
      <c r="W8" s="6"/>
      <c r="X8" s="6"/>
      <c r="Y8" s="6"/>
      <c r="Z8" s="6"/>
      <c r="AA8" s="6"/>
      <c r="AB8" s="6"/>
      <c r="AC8" s="19"/>
      <c r="AD8" s="6"/>
      <c r="AE8" s="6"/>
      <c r="AF8" s="6"/>
      <c r="AG8" s="6"/>
      <c r="AH8" s="6"/>
      <c r="AI8" s="6"/>
      <c r="AJ8" s="6"/>
      <c r="AK8" s="6"/>
      <c r="AL8" s="6"/>
      <c r="AM8" s="7"/>
    </row>
    <row r="9" spans="2:39" ht="10.5" customHeight="1">
      <c r="B9" s="5"/>
      <c r="C9" s="6"/>
      <c r="D9" s="6"/>
      <c r="E9" s="17"/>
      <c r="F9" s="17"/>
      <c r="G9" s="17"/>
      <c r="H9" s="79"/>
      <c r="I9" s="79"/>
      <c r="J9" s="17"/>
      <c r="K9" s="17"/>
      <c r="L9" s="17"/>
      <c r="M9" s="17"/>
      <c r="N9" s="17"/>
      <c r="O9" s="17"/>
      <c r="P9" s="357" t="s">
        <v>519</v>
      </c>
      <c r="Q9" s="692">
        <f>'Форма №1'!$AQ$19</f>
        <v>43466</v>
      </c>
      <c r="R9" s="692"/>
      <c r="S9" s="692"/>
      <c r="T9" s="358" t="s">
        <v>855</v>
      </c>
      <c r="U9" s="693">
        <f>'Форма №1'!$AQ$20</f>
        <v>43830</v>
      </c>
      <c r="V9" s="693"/>
      <c r="W9" s="693"/>
      <c r="X9" s="694">
        <f>'Форма №1'!AB55</f>
        <v>43830</v>
      </c>
      <c r="Y9" s="694"/>
      <c r="Z9" s="694"/>
      <c r="AA9" s="694"/>
      <c r="AB9" s="203"/>
      <c r="AC9" s="202"/>
      <c r="AD9" s="202"/>
      <c r="AE9" s="204"/>
      <c r="AF9" s="80"/>
      <c r="AG9" s="6"/>
      <c r="AH9" s="6"/>
      <c r="AI9" s="6"/>
      <c r="AJ9" s="6"/>
      <c r="AK9" s="6"/>
      <c r="AL9" s="6"/>
      <c r="AM9" s="7"/>
    </row>
    <row r="10" spans="2:39" s="10" customFormat="1" ht="10.5" customHeight="1">
      <c r="B10" s="11"/>
      <c r="C10" s="560"/>
      <c r="D10" s="560"/>
      <c r="E10" s="560"/>
      <c r="F10" s="560"/>
      <c r="G10" s="560"/>
      <c r="H10" s="560"/>
      <c r="I10" s="560"/>
      <c r="J10" s="560"/>
      <c r="K10" s="560"/>
      <c r="L10" s="560"/>
      <c r="M10" s="560"/>
      <c r="N10" s="560"/>
      <c r="O10" s="560"/>
      <c r="P10" s="560"/>
      <c r="Q10" s="560"/>
      <c r="R10" s="560"/>
      <c r="S10" s="560"/>
      <c r="T10" s="561"/>
      <c r="U10" s="561"/>
      <c r="V10" s="562"/>
      <c r="W10" s="562"/>
      <c r="X10" s="562"/>
      <c r="Y10" s="562"/>
      <c r="Z10" s="562"/>
      <c r="AA10" s="562"/>
      <c r="AB10" s="37"/>
      <c r="AC10" s="37"/>
      <c r="AD10" s="37"/>
      <c r="AE10" s="37"/>
      <c r="AF10" s="37"/>
      <c r="AG10" s="37"/>
      <c r="AH10" s="37"/>
      <c r="AI10" s="37"/>
      <c r="AJ10" s="37"/>
      <c r="AK10" s="37"/>
      <c r="AL10" s="37"/>
      <c r="AM10" s="12"/>
    </row>
    <row r="11" spans="2:39" s="10" customFormat="1" ht="10.5" customHeight="1">
      <c r="B11" s="11"/>
      <c r="C11" s="560"/>
      <c r="D11" s="560"/>
      <c r="E11" s="560"/>
      <c r="F11" s="560"/>
      <c r="G11" s="560"/>
      <c r="H11" s="560"/>
      <c r="I11" s="560"/>
      <c r="J11" s="560"/>
      <c r="K11" s="560"/>
      <c r="L11" s="560"/>
      <c r="M11" s="560"/>
      <c r="N11" s="560"/>
      <c r="O11" s="560"/>
      <c r="P11" s="560"/>
      <c r="Q11" s="560"/>
      <c r="R11" s="560"/>
      <c r="S11" s="560"/>
      <c r="T11" s="561"/>
      <c r="U11" s="561"/>
      <c r="V11" s="562"/>
      <c r="W11" s="562"/>
      <c r="X11" s="562"/>
      <c r="Y11" s="562"/>
      <c r="Z11" s="562"/>
      <c r="AA11" s="562"/>
      <c r="AB11" s="205"/>
      <c r="AC11" s="205"/>
      <c r="AD11" s="205"/>
      <c r="AE11" s="205"/>
      <c r="AF11" s="205"/>
      <c r="AG11" s="205"/>
      <c r="AH11" s="205"/>
      <c r="AI11" s="205"/>
      <c r="AJ11" s="205"/>
      <c r="AK11" s="205"/>
      <c r="AL11" s="205"/>
      <c r="AM11" s="12"/>
    </row>
    <row r="12" spans="2:39" s="72" customFormat="1" ht="12" customHeight="1">
      <c r="B12" s="69"/>
      <c r="C12" s="512" t="s">
        <v>362</v>
      </c>
      <c r="D12" s="513"/>
      <c r="E12" s="513"/>
      <c r="F12" s="513"/>
      <c r="G12" s="513"/>
      <c r="H12" s="513"/>
      <c r="I12" s="513"/>
      <c r="J12" s="513"/>
      <c r="K12" s="513"/>
      <c r="L12" s="513"/>
      <c r="M12" s="513"/>
      <c r="N12" s="513"/>
      <c r="O12" s="513"/>
      <c r="P12" s="514"/>
      <c r="Q12" s="628">
        <f>IF('Форма №1'!Q23=0,"",'Форма №1'!Q23)</f>
      </c>
      <c r="R12" s="628"/>
      <c r="S12" s="628"/>
      <c r="T12" s="628"/>
      <c r="U12" s="628"/>
      <c r="V12" s="628"/>
      <c r="W12" s="628"/>
      <c r="X12" s="628"/>
      <c r="Y12" s="628"/>
      <c r="Z12" s="628"/>
      <c r="AA12" s="628"/>
      <c r="AB12" s="628"/>
      <c r="AC12" s="628"/>
      <c r="AD12" s="628"/>
      <c r="AE12" s="628"/>
      <c r="AF12" s="628"/>
      <c r="AG12" s="628"/>
      <c r="AH12" s="628"/>
      <c r="AI12" s="628"/>
      <c r="AJ12" s="628"/>
      <c r="AK12" s="628"/>
      <c r="AL12" s="628"/>
      <c r="AM12" s="71"/>
    </row>
    <row r="13" spans="2:39" s="72" customFormat="1" ht="12" customHeight="1">
      <c r="B13" s="69"/>
      <c r="C13" s="515"/>
      <c r="D13" s="516"/>
      <c r="E13" s="516"/>
      <c r="F13" s="516"/>
      <c r="G13" s="516"/>
      <c r="H13" s="516"/>
      <c r="I13" s="516"/>
      <c r="J13" s="516"/>
      <c r="K13" s="516"/>
      <c r="L13" s="516"/>
      <c r="M13" s="516"/>
      <c r="N13" s="516"/>
      <c r="O13" s="516"/>
      <c r="P13" s="517"/>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71"/>
    </row>
    <row r="14" spans="2:39" s="72" customFormat="1" ht="12" customHeight="1">
      <c r="B14" s="69"/>
      <c r="C14" s="512" t="s">
        <v>369</v>
      </c>
      <c r="D14" s="513"/>
      <c r="E14" s="513"/>
      <c r="F14" s="513"/>
      <c r="G14" s="513"/>
      <c r="H14" s="513"/>
      <c r="I14" s="513"/>
      <c r="J14" s="513"/>
      <c r="K14" s="513"/>
      <c r="L14" s="513"/>
      <c r="M14" s="513"/>
      <c r="N14" s="513"/>
      <c r="O14" s="513"/>
      <c r="P14" s="514"/>
      <c r="Q14" s="628">
        <f>IF('Форма №1'!Q25=0,"",'Форма №1'!Q25)</f>
      </c>
      <c r="R14" s="628"/>
      <c r="S14" s="628"/>
      <c r="T14" s="628"/>
      <c r="U14" s="628"/>
      <c r="V14" s="628"/>
      <c r="W14" s="628"/>
      <c r="X14" s="628"/>
      <c r="Y14" s="628"/>
      <c r="Z14" s="628"/>
      <c r="AA14" s="628"/>
      <c r="AB14" s="628"/>
      <c r="AC14" s="628"/>
      <c r="AD14" s="628"/>
      <c r="AE14" s="628"/>
      <c r="AF14" s="628"/>
      <c r="AG14" s="628"/>
      <c r="AH14" s="628"/>
      <c r="AI14" s="628"/>
      <c r="AJ14" s="628"/>
      <c r="AK14" s="628"/>
      <c r="AL14" s="628"/>
      <c r="AM14" s="71"/>
    </row>
    <row r="15" spans="2:39" s="72" customFormat="1" ht="12" customHeight="1">
      <c r="B15" s="69"/>
      <c r="C15" s="515"/>
      <c r="D15" s="516"/>
      <c r="E15" s="516"/>
      <c r="F15" s="516"/>
      <c r="G15" s="516"/>
      <c r="H15" s="516"/>
      <c r="I15" s="516"/>
      <c r="J15" s="516"/>
      <c r="K15" s="516"/>
      <c r="L15" s="516"/>
      <c r="M15" s="516"/>
      <c r="N15" s="516"/>
      <c r="O15" s="516"/>
      <c r="P15" s="517"/>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71"/>
    </row>
    <row r="16" spans="1:39" s="59" customFormat="1" ht="12" customHeight="1">
      <c r="A16" s="59" t="s">
        <v>363</v>
      </c>
      <c r="B16" s="63"/>
      <c r="C16" s="512" t="s">
        <v>486</v>
      </c>
      <c r="D16" s="513"/>
      <c r="E16" s="513"/>
      <c r="F16" s="513"/>
      <c r="G16" s="513"/>
      <c r="H16" s="513"/>
      <c r="I16" s="513"/>
      <c r="J16" s="513"/>
      <c r="K16" s="513"/>
      <c r="L16" s="513"/>
      <c r="M16" s="513"/>
      <c r="N16" s="513"/>
      <c r="O16" s="513"/>
      <c r="P16" s="514"/>
      <c r="Q16" s="628">
        <f>IF('Форма №1'!Q27=0,"",'Форма №1'!Q27)</f>
      </c>
      <c r="R16" s="628"/>
      <c r="S16" s="628"/>
      <c r="T16" s="628"/>
      <c r="U16" s="628"/>
      <c r="V16" s="628"/>
      <c r="W16" s="628"/>
      <c r="X16" s="628"/>
      <c r="Y16" s="628"/>
      <c r="Z16" s="628"/>
      <c r="AA16" s="628"/>
      <c r="AB16" s="628"/>
      <c r="AC16" s="628"/>
      <c r="AD16" s="628"/>
      <c r="AE16" s="628"/>
      <c r="AF16" s="628"/>
      <c r="AG16" s="628"/>
      <c r="AH16" s="628"/>
      <c r="AI16" s="628"/>
      <c r="AJ16" s="628"/>
      <c r="AK16" s="628"/>
      <c r="AL16" s="628"/>
      <c r="AM16" s="65"/>
    </row>
    <row r="17" spans="2:39" s="59" customFormat="1" ht="12" customHeight="1">
      <c r="B17" s="63"/>
      <c r="C17" s="515"/>
      <c r="D17" s="516"/>
      <c r="E17" s="516"/>
      <c r="F17" s="516"/>
      <c r="G17" s="516"/>
      <c r="H17" s="516"/>
      <c r="I17" s="516"/>
      <c r="J17" s="516"/>
      <c r="K17" s="516"/>
      <c r="L17" s="516"/>
      <c r="M17" s="516"/>
      <c r="N17" s="516"/>
      <c r="O17" s="516"/>
      <c r="P17" s="517"/>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5"/>
    </row>
    <row r="18" spans="2:39" s="72" customFormat="1" ht="12" customHeight="1">
      <c r="B18" s="69"/>
      <c r="C18" s="518" t="s">
        <v>365</v>
      </c>
      <c r="D18" s="518"/>
      <c r="E18" s="518"/>
      <c r="F18" s="518"/>
      <c r="G18" s="518"/>
      <c r="H18" s="518"/>
      <c r="I18" s="518"/>
      <c r="J18" s="518"/>
      <c r="K18" s="518"/>
      <c r="L18" s="518"/>
      <c r="M18" s="518"/>
      <c r="N18" s="518"/>
      <c r="O18" s="518"/>
      <c r="P18" s="518"/>
      <c r="Q18" s="628">
        <f>IF('Форма №1'!Q29=0,"",'Форма №1'!Q29)</f>
      </c>
      <c r="R18" s="628"/>
      <c r="S18" s="628"/>
      <c r="T18" s="628"/>
      <c r="U18" s="628"/>
      <c r="V18" s="628"/>
      <c r="W18" s="628"/>
      <c r="X18" s="628"/>
      <c r="Y18" s="628"/>
      <c r="Z18" s="628"/>
      <c r="AA18" s="628"/>
      <c r="AB18" s="628"/>
      <c r="AC18" s="628"/>
      <c r="AD18" s="628"/>
      <c r="AE18" s="628"/>
      <c r="AF18" s="628"/>
      <c r="AG18" s="628"/>
      <c r="AH18" s="628"/>
      <c r="AI18" s="628"/>
      <c r="AJ18" s="628"/>
      <c r="AK18" s="628"/>
      <c r="AL18" s="628"/>
      <c r="AM18" s="71"/>
    </row>
    <row r="19" spans="2:39" s="72" customFormat="1" ht="12" customHeight="1">
      <c r="B19" s="69"/>
      <c r="C19" s="518"/>
      <c r="D19" s="518"/>
      <c r="E19" s="518"/>
      <c r="F19" s="518"/>
      <c r="G19" s="518"/>
      <c r="H19" s="518"/>
      <c r="I19" s="518"/>
      <c r="J19" s="518"/>
      <c r="K19" s="518"/>
      <c r="L19" s="518"/>
      <c r="M19" s="518"/>
      <c r="N19" s="518"/>
      <c r="O19" s="518"/>
      <c r="P19" s="518"/>
      <c r="Q19" s="628"/>
      <c r="R19" s="628"/>
      <c r="S19" s="628"/>
      <c r="T19" s="628"/>
      <c r="U19" s="628"/>
      <c r="V19" s="628"/>
      <c r="W19" s="628"/>
      <c r="X19" s="628"/>
      <c r="Y19" s="628"/>
      <c r="Z19" s="628"/>
      <c r="AA19" s="628"/>
      <c r="AB19" s="628"/>
      <c r="AC19" s="628"/>
      <c r="AD19" s="628"/>
      <c r="AE19" s="628"/>
      <c r="AF19" s="628"/>
      <c r="AG19" s="628"/>
      <c r="AH19" s="628"/>
      <c r="AI19" s="628"/>
      <c r="AJ19" s="628"/>
      <c r="AK19" s="628"/>
      <c r="AL19" s="628"/>
      <c r="AM19" s="71"/>
    </row>
    <row r="20" spans="2:39" s="72" customFormat="1" ht="12" customHeight="1">
      <c r="B20" s="69"/>
      <c r="C20" s="512" t="s">
        <v>366</v>
      </c>
      <c r="D20" s="513"/>
      <c r="E20" s="513"/>
      <c r="F20" s="513"/>
      <c r="G20" s="513"/>
      <c r="H20" s="513"/>
      <c r="I20" s="513"/>
      <c r="J20" s="513"/>
      <c r="K20" s="513"/>
      <c r="L20" s="513"/>
      <c r="M20" s="513"/>
      <c r="N20" s="513"/>
      <c r="O20" s="513"/>
      <c r="P20" s="514"/>
      <c r="Q20" s="628">
        <f>IF('Форма №1'!Q31=0,"",'Форма №1'!Q31)</f>
      </c>
      <c r="R20" s="628"/>
      <c r="S20" s="628"/>
      <c r="T20" s="628"/>
      <c r="U20" s="628"/>
      <c r="V20" s="628"/>
      <c r="W20" s="628"/>
      <c r="X20" s="628"/>
      <c r="Y20" s="628"/>
      <c r="Z20" s="628"/>
      <c r="AA20" s="628"/>
      <c r="AB20" s="628"/>
      <c r="AC20" s="628"/>
      <c r="AD20" s="628"/>
      <c r="AE20" s="628"/>
      <c r="AF20" s="628"/>
      <c r="AG20" s="628"/>
      <c r="AH20" s="628"/>
      <c r="AI20" s="628"/>
      <c r="AJ20" s="628"/>
      <c r="AK20" s="628"/>
      <c r="AL20" s="628"/>
      <c r="AM20" s="71"/>
    </row>
    <row r="21" spans="2:39" s="72" customFormat="1" ht="12" customHeight="1">
      <c r="B21" s="69"/>
      <c r="C21" s="515"/>
      <c r="D21" s="516"/>
      <c r="E21" s="516"/>
      <c r="F21" s="516"/>
      <c r="G21" s="516"/>
      <c r="H21" s="516"/>
      <c r="I21" s="516"/>
      <c r="J21" s="516"/>
      <c r="K21" s="516"/>
      <c r="L21" s="516"/>
      <c r="M21" s="516"/>
      <c r="N21" s="516"/>
      <c r="O21" s="516"/>
      <c r="P21" s="517"/>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71"/>
    </row>
    <row r="22" spans="2:39" s="72" customFormat="1" ht="12" customHeight="1">
      <c r="B22" s="69"/>
      <c r="C22" s="512" t="s">
        <v>434</v>
      </c>
      <c r="D22" s="513"/>
      <c r="E22" s="513"/>
      <c r="F22" s="513"/>
      <c r="G22" s="513"/>
      <c r="H22" s="513"/>
      <c r="I22" s="513"/>
      <c r="J22" s="513"/>
      <c r="K22" s="513"/>
      <c r="L22" s="513"/>
      <c r="M22" s="513"/>
      <c r="N22" s="513"/>
      <c r="O22" s="513"/>
      <c r="P22" s="514"/>
      <c r="Q22" s="628">
        <f>IF('Форма №1'!Q33=0,"",'Форма №1'!Q33)</f>
      </c>
      <c r="R22" s="628"/>
      <c r="S22" s="628"/>
      <c r="T22" s="628"/>
      <c r="U22" s="628"/>
      <c r="V22" s="628"/>
      <c r="W22" s="628"/>
      <c r="X22" s="628"/>
      <c r="Y22" s="628"/>
      <c r="Z22" s="628"/>
      <c r="AA22" s="628"/>
      <c r="AB22" s="628"/>
      <c r="AC22" s="628"/>
      <c r="AD22" s="628"/>
      <c r="AE22" s="628"/>
      <c r="AF22" s="628"/>
      <c r="AG22" s="628"/>
      <c r="AH22" s="628"/>
      <c r="AI22" s="628"/>
      <c r="AJ22" s="628"/>
      <c r="AK22" s="628"/>
      <c r="AL22" s="628"/>
      <c r="AM22" s="71"/>
    </row>
    <row r="23" spans="2:39" s="72" customFormat="1" ht="12" customHeight="1">
      <c r="B23" s="69"/>
      <c r="C23" s="515"/>
      <c r="D23" s="516"/>
      <c r="E23" s="516"/>
      <c r="F23" s="516"/>
      <c r="G23" s="516"/>
      <c r="H23" s="516"/>
      <c r="I23" s="516"/>
      <c r="J23" s="516"/>
      <c r="K23" s="516"/>
      <c r="L23" s="516"/>
      <c r="M23" s="516"/>
      <c r="N23" s="516"/>
      <c r="O23" s="516"/>
      <c r="P23" s="517"/>
      <c r="Q23" s="628"/>
      <c r="R23" s="628"/>
      <c r="S23" s="628"/>
      <c r="T23" s="628"/>
      <c r="U23" s="628"/>
      <c r="V23" s="628"/>
      <c r="W23" s="628"/>
      <c r="X23" s="628"/>
      <c r="Y23" s="628"/>
      <c r="Z23" s="628"/>
      <c r="AA23" s="628"/>
      <c r="AB23" s="628"/>
      <c r="AC23" s="628"/>
      <c r="AD23" s="628"/>
      <c r="AE23" s="628"/>
      <c r="AF23" s="628"/>
      <c r="AG23" s="628"/>
      <c r="AH23" s="628"/>
      <c r="AI23" s="628"/>
      <c r="AJ23" s="628"/>
      <c r="AK23" s="628"/>
      <c r="AL23" s="628"/>
      <c r="AM23" s="71"/>
    </row>
    <row r="24" spans="1:39" s="59" customFormat="1" ht="12" customHeight="1">
      <c r="A24" s="59" t="s">
        <v>363</v>
      </c>
      <c r="B24" s="63"/>
      <c r="C24" s="512" t="s">
        <v>435</v>
      </c>
      <c r="D24" s="513"/>
      <c r="E24" s="513"/>
      <c r="F24" s="513"/>
      <c r="G24" s="513"/>
      <c r="H24" s="513"/>
      <c r="I24" s="513"/>
      <c r="J24" s="513"/>
      <c r="K24" s="513"/>
      <c r="L24" s="513"/>
      <c r="M24" s="513"/>
      <c r="N24" s="513"/>
      <c r="O24" s="513"/>
      <c r="P24" s="513"/>
      <c r="Q24" s="628">
        <f>IF('Форма №1'!Q35=0,"",'Форма №1'!Q35)</f>
      </c>
      <c r="R24" s="628"/>
      <c r="S24" s="628"/>
      <c r="T24" s="628"/>
      <c r="U24" s="628"/>
      <c r="V24" s="628"/>
      <c r="W24" s="628"/>
      <c r="X24" s="628"/>
      <c r="Y24" s="628"/>
      <c r="Z24" s="628"/>
      <c r="AA24" s="628"/>
      <c r="AB24" s="628"/>
      <c r="AC24" s="628"/>
      <c r="AD24" s="628"/>
      <c r="AE24" s="628"/>
      <c r="AF24" s="628"/>
      <c r="AG24" s="628"/>
      <c r="AH24" s="628"/>
      <c r="AI24" s="628"/>
      <c r="AJ24" s="628"/>
      <c r="AK24" s="628"/>
      <c r="AL24" s="628"/>
      <c r="AM24" s="65"/>
    </row>
    <row r="25" spans="2:39" s="59" customFormat="1" ht="12" customHeight="1">
      <c r="B25" s="63"/>
      <c r="C25" s="515"/>
      <c r="D25" s="516"/>
      <c r="E25" s="516"/>
      <c r="F25" s="516"/>
      <c r="G25" s="516"/>
      <c r="H25" s="516"/>
      <c r="I25" s="516"/>
      <c r="J25" s="516"/>
      <c r="K25" s="516"/>
      <c r="L25" s="516"/>
      <c r="M25" s="516"/>
      <c r="N25" s="516"/>
      <c r="O25" s="516"/>
      <c r="P25" s="516"/>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5"/>
    </row>
    <row r="26" spans="2:39" ht="10.5" customHeight="1">
      <c r="B26" s="5"/>
      <c r="C26" s="33"/>
      <c r="D26" s="33"/>
      <c r="E26" s="33"/>
      <c r="F26" s="33"/>
      <c r="G26" s="33"/>
      <c r="H26" s="33"/>
      <c r="I26" s="33"/>
      <c r="J26" s="33"/>
      <c r="K26" s="33"/>
      <c r="L26" s="34"/>
      <c r="M26" s="34"/>
      <c r="N26" s="34"/>
      <c r="O26" s="34"/>
      <c r="P26" s="34"/>
      <c r="Q26" s="33"/>
      <c r="R26" s="33"/>
      <c r="S26" s="33"/>
      <c r="T26" s="33"/>
      <c r="U26" s="34"/>
      <c r="V26" s="34"/>
      <c r="W26" s="34"/>
      <c r="X26" s="34"/>
      <c r="Y26" s="33"/>
      <c r="Z26" s="33"/>
      <c r="AA26" s="118"/>
      <c r="AB26" s="118"/>
      <c r="AC26" s="33"/>
      <c r="AD26" s="33"/>
      <c r="AE26" s="33"/>
      <c r="AF26" s="33"/>
      <c r="AG26" s="33"/>
      <c r="AH26" s="33"/>
      <c r="AI26" s="33"/>
      <c r="AJ26" s="33"/>
      <c r="AK26" s="33"/>
      <c r="AL26" s="33"/>
      <c r="AM26" s="7"/>
    </row>
    <row r="27" spans="2:39" ht="10.5" customHeight="1">
      <c r="B27" s="5"/>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2"/>
      <c r="AB27" s="132"/>
      <c r="AC27" s="131"/>
      <c r="AD27" s="131"/>
      <c r="AE27" s="131"/>
      <c r="AF27" s="131"/>
      <c r="AG27" s="131"/>
      <c r="AH27" s="131"/>
      <c r="AI27" s="131"/>
      <c r="AJ27" s="131"/>
      <c r="AK27" s="131"/>
      <c r="AL27" s="131"/>
      <c r="AM27" s="7"/>
    </row>
    <row r="28" spans="2:39" s="75" customFormat="1" ht="12.75" customHeight="1">
      <c r="B28" s="73"/>
      <c r="C28" s="657" t="s">
        <v>420</v>
      </c>
      <c r="D28" s="658"/>
      <c r="E28" s="658"/>
      <c r="F28" s="658"/>
      <c r="G28" s="658"/>
      <c r="H28" s="658"/>
      <c r="I28" s="658"/>
      <c r="J28" s="658"/>
      <c r="K28" s="658"/>
      <c r="L28" s="658"/>
      <c r="M28" s="658"/>
      <c r="N28" s="658"/>
      <c r="O28" s="658"/>
      <c r="P28" s="658"/>
      <c r="Q28" s="658"/>
      <c r="R28" s="658"/>
      <c r="S28" s="658"/>
      <c r="T28" s="658"/>
      <c r="U28" s="658"/>
      <c r="V28" s="658"/>
      <c r="W28" s="658"/>
      <c r="X28" s="658"/>
      <c r="Y28" s="658"/>
      <c r="Z28" s="659"/>
      <c r="AA28" s="649" t="s">
        <v>535</v>
      </c>
      <c r="AB28" s="650"/>
      <c r="AC28" s="349" t="s">
        <v>520</v>
      </c>
      <c r="AD28" s="646">
        <f>Q9</f>
        <v>43466</v>
      </c>
      <c r="AE28" s="647"/>
      <c r="AF28" s="647"/>
      <c r="AG28" s="648"/>
      <c r="AH28" s="349" t="s">
        <v>520</v>
      </c>
      <c r="AI28" s="646">
        <f>Q9</f>
        <v>43466</v>
      </c>
      <c r="AJ28" s="647"/>
      <c r="AK28" s="647"/>
      <c r="AL28" s="648"/>
      <c r="AM28" s="74"/>
    </row>
    <row r="29" spans="2:39" s="75" customFormat="1" ht="12.75" customHeight="1">
      <c r="B29" s="73"/>
      <c r="C29" s="660"/>
      <c r="D29" s="661"/>
      <c r="E29" s="661"/>
      <c r="F29" s="661"/>
      <c r="G29" s="661"/>
      <c r="H29" s="661"/>
      <c r="I29" s="661"/>
      <c r="J29" s="661"/>
      <c r="K29" s="661"/>
      <c r="L29" s="661"/>
      <c r="M29" s="661"/>
      <c r="N29" s="661"/>
      <c r="O29" s="661"/>
      <c r="P29" s="661"/>
      <c r="Q29" s="661"/>
      <c r="R29" s="661"/>
      <c r="S29" s="661"/>
      <c r="T29" s="661"/>
      <c r="U29" s="661"/>
      <c r="V29" s="661"/>
      <c r="W29" s="661"/>
      <c r="X29" s="661"/>
      <c r="Y29" s="661"/>
      <c r="Z29" s="662"/>
      <c r="AA29" s="651"/>
      <c r="AB29" s="652"/>
      <c r="AC29" s="196" t="s">
        <v>855</v>
      </c>
      <c r="AD29" s="655">
        <f>U9</f>
        <v>43830</v>
      </c>
      <c r="AE29" s="656"/>
      <c r="AF29" s="656"/>
      <c r="AG29" s="198"/>
      <c r="AH29" s="196" t="s">
        <v>855</v>
      </c>
      <c r="AI29" s="655">
        <f>U9</f>
        <v>43830</v>
      </c>
      <c r="AJ29" s="656"/>
      <c r="AK29" s="656"/>
      <c r="AL29" s="198"/>
      <c r="AM29" s="74"/>
    </row>
    <row r="30" spans="2:39" s="20" customFormat="1" ht="12" customHeight="1">
      <c r="B30" s="21"/>
      <c r="C30" s="663"/>
      <c r="D30" s="664"/>
      <c r="E30" s="664"/>
      <c r="F30" s="664"/>
      <c r="G30" s="664"/>
      <c r="H30" s="664"/>
      <c r="I30" s="664"/>
      <c r="J30" s="664"/>
      <c r="K30" s="664"/>
      <c r="L30" s="664"/>
      <c r="M30" s="664"/>
      <c r="N30" s="664"/>
      <c r="O30" s="664"/>
      <c r="P30" s="664"/>
      <c r="Q30" s="664"/>
      <c r="R30" s="664"/>
      <c r="S30" s="664"/>
      <c r="T30" s="664"/>
      <c r="U30" s="664"/>
      <c r="V30" s="664"/>
      <c r="W30" s="664"/>
      <c r="X30" s="664"/>
      <c r="Y30" s="664"/>
      <c r="Z30" s="665"/>
      <c r="AA30" s="653"/>
      <c r="AB30" s="654"/>
      <c r="AC30" s="643">
        <f>X9</f>
        <v>43830</v>
      </c>
      <c r="AD30" s="644"/>
      <c r="AE30" s="644"/>
      <c r="AF30" s="644"/>
      <c r="AG30" s="645"/>
      <c r="AH30" s="643">
        <f>DATE(YEAR(AC30),MONTH(0),DAY(0))</f>
        <v>43465</v>
      </c>
      <c r="AI30" s="644"/>
      <c r="AJ30" s="644"/>
      <c r="AK30" s="644"/>
      <c r="AL30" s="645"/>
      <c r="AM30" s="22"/>
    </row>
    <row r="31" spans="2:39" s="23" customFormat="1" ht="9.75" customHeight="1">
      <c r="B31" s="24"/>
      <c r="C31" s="629">
        <v>1</v>
      </c>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8">
        <v>2</v>
      </c>
      <c r="AB31" s="639"/>
      <c r="AC31" s="640">
        <v>3</v>
      </c>
      <c r="AD31" s="641"/>
      <c r="AE31" s="641"/>
      <c r="AF31" s="641"/>
      <c r="AG31" s="642"/>
      <c r="AH31" s="640">
        <v>4</v>
      </c>
      <c r="AI31" s="641"/>
      <c r="AJ31" s="641"/>
      <c r="AK31" s="641"/>
      <c r="AL31" s="642"/>
      <c r="AM31" s="25"/>
    </row>
    <row r="32" spans="2:41" s="10" customFormat="1" ht="15" customHeight="1">
      <c r="B32" s="11"/>
      <c r="C32" s="590" t="s">
        <v>630</v>
      </c>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666" t="s">
        <v>372</v>
      </c>
      <c r="AB32" s="667"/>
      <c r="AC32" s="668"/>
      <c r="AD32" s="669"/>
      <c r="AE32" s="669"/>
      <c r="AF32" s="669"/>
      <c r="AG32" s="670"/>
      <c r="AH32" s="668"/>
      <c r="AI32" s="669"/>
      <c r="AJ32" s="669"/>
      <c r="AK32" s="669"/>
      <c r="AL32" s="670"/>
      <c r="AM32" s="12"/>
      <c r="AO32" s="374" t="s">
        <v>345</v>
      </c>
    </row>
    <row r="33" spans="2:41" s="10" customFormat="1" ht="15" customHeight="1">
      <c r="B33" s="11"/>
      <c r="C33" s="631" t="s">
        <v>631</v>
      </c>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01" t="s">
        <v>373</v>
      </c>
      <c r="AB33" s="602"/>
      <c r="AC33" s="584"/>
      <c r="AD33" s="585"/>
      <c r="AE33" s="585"/>
      <c r="AF33" s="585"/>
      <c r="AG33" s="586"/>
      <c r="AH33" s="584"/>
      <c r="AI33" s="585"/>
      <c r="AJ33" s="585"/>
      <c r="AK33" s="585"/>
      <c r="AL33" s="586"/>
      <c r="AM33" s="12"/>
      <c r="AO33" s="374" t="s">
        <v>346</v>
      </c>
    </row>
    <row r="34" spans="2:41" s="10" customFormat="1" ht="15" customHeight="1">
      <c r="B34" s="11"/>
      <c r="C34" s="631" t="s">
        <v>632</v>
      </c>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01" t="s">
        <v>374</v>
      </c>
      <c r="AB34" s="602"/>
      <c r="AC34" s="625">
        <f>AC32-AC33</f>
        <v>0</v>
      </c>
      <c r="AD34" s="626"/>
      <c r="AE34" s="626"/>
      <c r="AF34" s="626"/>
      <c r="AG34" s="627"/>
      <c r="AH34" s="625">
        <f>AH32-AH33</f>
        <v>0</v>
      </c>
      <c r="AI34" s="626"/>
      <c r="AJ34" s="626"/>
      <c r="AK34" s="626"/>
      <c r="AL34" s="627"/>
      <c r="AM34" s="12"/>
      <c r="AO34" s="374"/>
    </row>
    <row r="35" spans="2:41" s="10" customFormat="1" ht="15" customHeight="1">
      <c r="B35" s="11"/>
      <c r="C35" s="631" t="s">
        <v>633</v>
      </c>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01" t="s">
        <v>376</v>
      </c>
      <c r="AB35" s="602"/>
      <c r="AC35" s="584"/>
      <c r="AD35" s="585"/>
      <c r="AE35" s="585"/>
      <c r="AF35" s="585"/>
      <c r="AG35" s="586"/>
      <c r="AH35" s="584"/>
      <c r="AI35" s="585"/>
      <c r="AJ35" s="585"/>
      <c r="AK35" s="585"/>
      <c r="AL35" s="586"/>
      <c r="AM35" s="12"/>
      <c r="AO35" s="374" t="s">
        <v>347</v>
      </c>
    </row>
    <row r="36" spans="2:41" s="10" customFormat="1" ht="15" customHeight="1">
      <c r="B36" s="11"/>
      <c r="C36" s="631" t="s">
        <v>634</v>
      </c>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01" t="s">
        <v>377</v>
      </c>
      <c r="AB36" s="602"/>
      <c r="AC36" s="584"/>
      <c r="AD36" s="585"/>
      <c r="AE36" s="585"/>
      <c r="AF36" s="585"/>
      <c r="AG36" s="586"/>
      <c r="AH36" s="584"/>
      <c r="AI36" s="585"/>
      <c r="AJ36" s="585"/>
      <c r="AK36" s="585"/>
      <c r="AL36" s="586"/>
      <c r="AM36" s="12"/>
      <c r="AO36" s="374" t="s">
        <v>348</v>
      </c>
    </row>
    <row r="37" spans="2:41" s="10" customFormat="1" ht="15" customHeight="1">
      <c r="B37" s="11"/>
      <c r="C37" s="631" t="s">
        <v>635</v>
      </c>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01" t="s">
        <v>378</v>
      </c>
      <c r="AB37" s="602"/>
      <c r="AC37" s="625">
        <f>AC34-AC35-AC36</f>
        <v>0</v>
      </c>
      <c r="AD37" s="626"/>
      <c r="AE37" s="626"/>
      <c r="AF37" s="626"/>
      <c r="AG37" s="627"/>
      <c r="AH37" s="625">
        <f>AH34-AH35-AH36</f>
        <v>0</v>
      </c>
      <c r="AI37" s="626"/>
      <c r="AJ37" s="626"/>
      <c r="AK37" s="626"/>
      <c r="AL37" s="627"/>
      <c r="AM37" s="12"/>
      <c r="AO37" s="374"/>
    </row>
    <row r="38" spans="2:41" s="10" customFormat="1" ht="15" customHeight="1">
      <c r="B38" s="11"/>
      <c r="C38" s="631" t="s">
        <v>521</v>
      </c>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01" t="s">
        <v>379</v>
      </c>
      <c r="AB38" s="602"/>
      <c r="AC38" s="671"/>
      <c r="AD38" s="672"/>
      <c r="AE38" s="672"/>
      <c r="AF38" s="672"/>
      <c r="AG38" s="673"/>
      <c r="AH38" s="671"/>
      <c r="AI38" s="672"/>
      <c r="AJ38" s="672"/>
      <c r="AK38" s="672"/>
      <c r="AL38" s="673"/>
      <c r="AM38" s="12"/>
      <c r="AO38" s="374" t="s">
        <v>349</v>
      </c>
    </row>
    <row r="39" spans="2:41" s="10" customFormat="1" ht="15" customHeight="1">
      <c r="B39" s="11"/>
      <c r="C39" s="631" t="s">
        <v>522</v>
      </c>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01" t="s">
        <v>380</v>
      </c>
      <c r="AB39" s="602"/>
      <c r="AC39" s="689"/>
      <c r="AD39" s="690"/>
      <c r="AE39" s="690"/>
      <c r="AF39" s="690"/>
      <c r="AG39" s="691"/>
      <c r="AH39" s="689"/>
      <c r="AI39" s="690"/>
      <c r="AJ39" s="690"/>
      <c r="AK39" s="690"/>
      <c r="AL39" s="691"/>
      <c r="AM39" s="12"/>
      <c r="AO39" s="374" t="s">
        <v>350</v>
      </c>
    </row>
    <row r="40" spans="2:41" s="10" customFormat="1" ht="15" customHeight="1">
      <c r="B40" s="11"/>
      <c r="C40" s="631" t="s">
        <v>636</v>
      </c>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01" t="s">
        <v>381</v>
      </c>
      <c r="AB40" s="602"/>
      <c r="AC40" s="625">
        <f>AC37+AC38-AC39</f>
        <v>0</v>
      </c>
      <c r="AD40" s="626"/>
      <c r="AE40" s="626"/>
      <c r="AF40" s="626"/>
      <c r="AG40" s="627"/>
      <c r="AH40" s="625">
        <f>AH37+AH38-AH39</f>
        <v>0</v>
      </c>
      <c r="AI40" s="626"/>
      <c r="AJ40" s="626"/>
      <c r="AK40" s="626"/>
      <c r="AL40" s="627"/>
      <c r="AM40" s="12"/>
      <c r="AO40" s="374"/>
    </row>
    <row r="41" spans="2:41" s="10" customFormat="1" ht="15" customHeight="1">
      <c r="B41" s="11"/>
      <c r="C41" s="619" t="s">
        <v>523</v>
      </c>
      <c r="D41" s="620"/>
      <c r="E41" s="620"/>
      <c r="F41" s="620"/>
      <c r="G41" s="620"/>
      <c r="H41" s="620"/>
      <c r="I41" s="620"/>
      <c r="J41" s="620"/>
      <c r="K41" s="620"/>
      <c r="L41" s="620"/>
      <c r="M41" s="620"/>
      <c r="N41" s="620"/>
      <c r="O41" s="620"/>
      <c r="P41" s="620"/>
      <c r="Q41" s="620"/>
      <c r="R41" s="620"/>
      <c r="S41" s="620"/>
      <c r="T41" s="620"/>
      <c r="U41" s="620"/>
      <c r="V41" s="620"/>
      <c r="W41" s="620"/>
      <c r="X41" s="620"/>
      <c r="Y41" s="620"/>
      <c r="Z41" s="621"/>
      <c r="AA41" s="601" t="s">
        <v>382</v>
      </c>
      <c r="AB41" s="602"/>
      <c r="AC41" s="625">
        <f>SUM(AC42:AG47)</f>
        <v>0</v>
      </c>
      <c r="AD41" s="626"/>
      <c r="AE41" s="626"/>
      <c r="AF41" s="626"/>
      <c r="AG41" s="627"/>
      <c r="AH41" s="625">
        <f>SUM(AH42:AL47)</f>
        <v>0</v>
      </c>
      <c r="AI41" s="626"/>
      <c r="AJ41" s="626"/>
      <c r="AK41" s="626"/>
      <c r="AL41" s="627"/>
      <c r="AM41" s="12"/>
      <c r="AO41" s="374" t="s">
        <v>351</v>
      </c>
    </row>
    <row r="42" spans="2:41" s="10" customFormat="1" ht="10.5" customHeight="1">
      <c r="B42" s="11"/>
      <c r="C42" s="592" t="s">
        <v>637</v>
      </c>
      <c r="D42" s="593"/>
      <c r="E42" s="593"/>
      <c r="F42" s="593"/>
      <c r="G42" s="593"/>
      <c r="H42" s="593"/>
      <c r="I42" s="593"/>
      <c r="J42" s="593"/>
      <c r="K42" s="593"/>
      <c r="L42" s="593"/>
      <c r="M42" s="593"/>
      <c r="N42" s="593"/>
      <c r="O42" s="593"/>
      <c r="P42" s="593"/>
      <c r="Q42" s="593"/>
      <c r="R42" s="593"/>
      <c r="S42" s="593"/>
      <c r="T42" s="593"/>
      <c r="U42" s="593"/>
      <c r="V42" s="593"/>
      <c r="W42" s="593"/>
      <c r="X42" s="593"/>
      <c r="Y42" s="593"/>
      <c r="Z42" s="594"/>
      <c r="AA42" s="606" t="s">
        <v>383</v>
      </c>
      <c r="AB42" s="607"/>
      <c r="AC42" s="581"/>
      <c r="AD42" s="582"/>
      <c r="AE42" s="582"/>
      <c r="AF42" s="582"/>
      <c r="AG42" s="583"/>
      <c r="AH42" s="581"/>
      <c r="AI42" s="582"/>
      <c r="AJ42" s="582"/>
      <c r="AK42" s="582"/>
      <c r="AL42" s="583"/>
      <c r="AM42" s="12"/>
      <c r="AO42" s="348"/>
    </row>
    <row r="43" spans="2:41" s="10" customFormat="1" ht="10.5" customHeight="1">
      <c r="B43" s="11"/>
      <c r="C43" s="595"/>
      <c r="D43" s="596"/>
      <c r="E43" s="596"/>
      <c r="F43" s="596"/>
      <c r="G43" s="596"/>
      <c r="H43" s="596"/>
      <c r="I43" s="596"/>
      <c r="J43" s="596"/>
      <c r="K43" s="596"/>
      <c r="L43" s="596"/>
      <c r="M43" s="596"/>
      <c r="N43" s="596"/>
      <c r="O43" s="596"/>
      <c r="P43" s="596"/>
      <c r="Q43" s="596"/>
      <c r="R43" s="596"/>
      <c r="S43" s="596"/>
      <c r="T43" s="596"/>
      <c r="U43" s="596"/>
      <c r="V43" s="596"/>
      <c r="W43" s="596"/>
      <c r="X43" s="596"/>
      <c r="Y43" s="596"/>
      <c r="Z43" s="597"/>
      <c r="AA43" s="608"/>
      <c r="AB43" s="609"/>
      <c r="AC43" s="613"/>
      <c r="AD43" s="614"/>
      <c r="AE43" s="614"/>
      <c r="AF43" s="614"/>
      <c r="AG43" s="615"/>
      <c r="AH43" s="613"/>
      <c r="AI43" s="614"/>
      <c r="AJ43" s="614"/>
      <c r="AK43" s="614"/>
      <c r="AL43" s="615"/>
      <c r="AM43" s="12"/>
      <c r="AO43" s="348"/>
    </row>
    <row r="44" spans="2:41" s="10" customFormat="1" ht="10.5" customHeight="1">
      <c r="B44" s="11"/>
      <c r="C44" s="622"/>
      <c r="D44" s="623"/>
      <c r="E44" s="623"/>
      <c r="F44" s="623"/>
      <c r="G44" s="623"/>
      <c r="H44" s="623"/>
      <c r="I44" s="623"/>
      <c r="J44" s="623"/>
      <c r="K44" s="623"/>
      <c r="L44" s="623"/>
      <c r="M44" s="623"/>
      <c r="N44" s="623"/>
      <c r="O44" s="623"/>
      <c r="P44" s="623"/>
      <c r="Q44" s="623"/>
      <c r="R44" s="623"/>
      <c r="S44" s="623"/>
      <c r="T44" s="623"/>
      <c r="U44" s="623"/>
      <c r="V44" s="623"/>
      <c r="W44" s="623"/>
      <c r="X44" s="623"/>
      <c r="Y44" s="623"/>
      <c r="Z44" s="624"/>
      <c r="AA44" s="666"/>
      <c r="AB44" s="667"/>
      <c r="AC44" s="668"/>
      <c r="AD44" s="669"/>
      <c r="AE44" s="669"/>
      <c r="AF44" s="669"/>
      <c r="AG44" s="670"/>
      <c r="AH44" s="668"/>
      <c r="AI44" s="669"/>
      <c r="AJ44" s="669"/>
      <c r="AK44" s="669"/>
      <c r="AL44" s="670"/>
      <c r="AM44" s="12"/>
      <c r="AO44" s="348"/>
    </row>
    <row r="45" spans="2:41" s="10" customFormat="1" ht="15" customHeight="1">
      <c r="B45" s="11"/>
      <c r="C45" s="598" t="s">
        <v>638</v>
      </c>
      <c r="D45" s="599"/>
      <c r="E45" s="599"/>
      <c r="F45" s="599"/>
      <c r="G45" s="599"/>
      <c r="H45" s="599"/>
      <c r="I45" s="599"/>
      <c r="J45" s="599"/>
      <c r="K45" s="599"/>
      <c r="L45" s="599"/>
      <c r="M45" s="599"/>
      <c r="N45" s="599"/>
      <c r="O45" s="599"/>
      <c r="P45" s="599"/>
      <c r="Q45" s="599"/>
      <c r="R45" s="599"/>
      <c r="S45" s="599"/>
      <c r="T45" s="599"/>
      <c r="U45" s="599"/>
      <c r="V45" s="599"/>
      <c r="W45" s="599"/>
      <c r="X45" s="599"/>
      <c r="Y45" s="599"/>
      <c r="Z45" s="600"/>
      <c r="AA45" s="601" t="s">
        <v>384</v>
      </c>
      <c r="AB45" s="602"/>
      <c r="AC45" s="587"/>
      <c r="AD45" s="588"/>
      <c r="AE45" s="588"/>
      <c r="AF45" s="588"/>
      <c r="AG45" s="589"/>
      <c r="AH45" s="587"/>
      <c r="AI45" s="588"/>
      <c r="AJ45" s="588"/>
      <c r="AK45" s="588"/>
      <c r="AL45" s="589"/>
      <c r="AM45" s="12"/>
      <c r="AO45" s="348"/>
    </row>
    <row r="46" spans="2:41" s="10" customFormat="1" ht="15" customHeight="1">
      <c r="B46" s="11"/>
      <c r="C46" s="598" t="s">
        <v>469</v>
      </c>
      <c r="D46" s="599"/>
      <c r="E46" s="599"/>
      <c r="F46" s="599"/>
      <c r="G46" s="599"/>
      <c r="H46" s="599"/>
      <c r="I46" s="599"/>
      <c r="J46" s="599"/>
      <c r="K46" s="599"/>
      <c r="L46" s="599"/>
      <c r="M46" s="599"/>
      <c r="N46" s="599"/>
      <c r="O46" s="599"/>
      <c r="P46" s="599"/>
      <c r="Q46" s="599"/>
      <c r="R46" s="599"/>
      <c r="S46" s="599"/>
      <c r="T46" s="599"/>
      <c r="U46" s="599"/>
      <c r="V46" s="599"/>
      <c r="W46" s="599"/>
      <c r="X46" s="599"/>
      <c r="Y46" s="599"/>
      <c r="Z46" s="600"/>
      <c r="AA46" s="601" t="s">
        <v>385</v>
      </c>
      <c r="AB46" s="602"/>
      <c r="AC46" s="587"/>
      <c r="AD46" s="588"/>
      <c r="AE46" s="588"/>
      <c r="AF46" s="588"/>
      <c r="AG46" s="589"/>
      <c r="AH46" s="587"/>
      <c r="AI46" s="588"/>
      <c r="AJ46" s="588"/>
      <c r="AK46" s="588"/>
      <c r="AL46" s="589"/>
      <c r="AM46" s="12"/>
      <c r="AO46" s="348"/>
    </row>
    <row r="47" spans="2:41" s="10" customFormat="1" ht="15" customHeight="1">
      <c r="B47" s="11"/>
      <c r="C47" s="598" t="s">
        <v>524</v>
      </c>
      <c r="D47" s="599"/>
      <c r="E47" s="599"/>
      <c r="F47" s="599"/>
      <c r="G47" s="599"/>
      <c r="H47" s="599"/>
      <c r="I47" s="599"/>
      <c r="J47" s="599"/>
      <c r="K47" s="599"/>
      <c r="L47" s="599"/>
      <c r="M47" s="599"/>
      <c r="N47" s="599"/>
      <c r="O47" s="599"/>
      <c r="P47" s="599"/>
      <c r="Q47" s="599"/>
      <c r="R47" s="599"/>
      <c r="S47" s="599"/>
      <c r="T47" s="599"/>
      <c r="U47" s="599"/>
      <c r="V47" s="599"/>
      <c r="W47" s="599"/>
      <c r="X47" s="599"/>
      <c r="Y47" s="599"/>
      <c r="Z47" s="600"/>
      <c r="AA47" s="601" t="s">
        <v>386</v>
      </c>
      <c r="AB47" s="602"/>
      <c r="AC47" s="587"/>
      <c r="AD47" s="588"/>
      <c r="AE47" s="588"/>
      <c r="AF47" s="588"/>
      <c r="AG47" s="589"/>
      <c r="AH47" s="587"/>
      <c r="AI47" s="588"/>
      <c r="AJ47" s="588"/>
      <c r="AK47" s="588"/>
      <c r="AL47" s="589"/>
      <c r="AM47" s="12"/>
      <c r="AO47" s="348"/>
    </row>
    <row r="48" spans="2:41" s="10" customFormat="1" ht="15" customHeight="1">
      <c r="B48" s="11"/>
      <c r="C48" s="590" t="s">
        <v>525</v>
      </c>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666" t="s">
        <v>387</v>
      </c>
      <c r="AB48" s="667"/>
      <c r="AC48" s="677">
        <f>SUM(AC49:AG52)</f>
        <v>0</v>
      </c>
      <c r="AD48" s="678"/>
      <c r="AE48" s="678"/>
      <c r="AF48" s="678"/>
      <c r="AG48" s="679"/>
      <c r="AH48" s="677">
        <f>SUM(AH49:AL52)</f>
        <v>0</v>
      </c>
      <c r="AI48" s="678"/>
      <c r="AJ48" s="678"/>
      <c r="AK48" s="678"/>
      <c r="AL48" s="679"/>
      <c r="AM48" s="12"/>
      <c r="AO48" s="374" t="s">
        <v>352</v>
      </c>
    </row>
    <row r="49" spans="2:41" s="10" customFormat="1" ht="10.5" customHeight="1">
      <c r="B49" s="11"/>
      <c r="C49" s="592" t="s">
        <v>639</v>
      </c>
      <c r="D49" s="593"/>
      <c r="E49" s="593"/>
      <c r="F49" s="593"/>
      <c r="G49" s="593"/>
      <c r="H49" s="593"/>
      <c r="I49" s="593"/>
      <c r="J49" s="593"/>
      <c r="K49" s="593"/>
      <c r="L49" s="593"/>
      <c r="M49" s="593"/>
      <c r="N49" s="593"/>
      <c r="O49" s="593"/>
      <c r="P49" s="593"/>
      <c r="Q49" s="593"/>
      <c r="R49" s="593"/>
      <c r="S49" s="593"/>
      <c r="T49" s="593"/>
      <c r="U49" s="593"/>
      <c r="V49" s="593"/>
      <c r="W49" s="593"/>
      <c r="X49" s="593"/>
      <c r="Y49" s="593"/>
      <c r="Z49" s="594"/>
      <c r="AA49" s="606" t="s">
        <v>388</v>
      </c>
      <c r="AB49" s="607"/>
      <c r="AC49" s="584"/>
      <c r="AD49" s="585"/>
      <c r="AE49" s="585"/>
      <c r="AF49" s="585"/>
      <c r="AG49" s="586"/>
      <c r="AH49" s="584"/>
      <c r="AI49" s="585"/>
      <c r="AJ49" s="585"/>
      <c r="AK49" s="585"/>
      <c r="AL49" s="586"/>
      <c r="AM49" s="12"/>
      <c r="AO49" s="348"/>
    </row>
    <row r="50" spans="2:41" s="10" customFormat="1" ht="10.5" customHeight="1">
      <c r="B50" s="11"/>
      <c r="C50" s="595"/>
      <c r="D50" s="596"/>
      <c r="E50" s="596"/>
      <c r="F50" s="596"/>
      <c r="G50" s="596"/>
      <c r="H50" s="596"/>
      <c r="I50" s="596"/>
      <c r="J50" s="596"/>
      <c r="K50" s="596"/>
      <c r="L50" s="596"/>
      <c r="M50" s="596"/>
      <c r="N50" s="596"/>
      <c r="O50" s="596"/>
      <c r="P50" s="596"/>
      <c r="Q50" s="596"/>
      <c r="R50" s="596"/>
      <c r="S50" s="596"/>
      <c r="T50" s="596"/>
      <c r="U50" s="596"/>
      <c r="V50" s="596"/>
      <c r="W50" s="596"/>
      <c r="X50" s="596"/>
      <c r="Y50" s="596"/>
      <c r="Z50" s="597"/>
      <c r="AA50" s="608"/>
      <c r="AB50" s="609"/>
      <c r="AC50" s="610"/>
      <c r="AD50" s="611"/>
      <c r="AE50" s="611"/>
      <c r="AF50" s="611"/>
      <c r="AG50" s="612"/>
      <c r="AH50" s="610"/>
      <c r="AI50" s="611"/>
      <c r="AJ50" s="611"/>
      <c r="AK50" s="611"/>
      <c r="AL50" s="612"/>
      <c r="AM50" s="12"/>
      <c r="AO50" s="348"/>
    </row>
    <row r="51" spans="2:41" s="10" customFormat="1" ht="10.5" customHeight="1">
      <c r="B51" s="11"/>
      <c r="C51" s="622"/>
      <c r="D51" s="623"/>
      <c r="E51" s="623"/>
      <c r="F51" s="623"/>
      <c r="G51" s="623"/>
      <c r="H51" s="623"/>
      <c r="I51" s="623"/>
      <c r="J51" s="623"/>
      <c r="K51" s="623"/>
      <c r="L51" s="623"/>
      <c r="M51" s="623"/>
      <c r="N51" s="623"/>
      <c r="O51" s="623"/>
      <c r="P51" s="623"/>
      <c r="Q51" s="623"/>
      <c r="R51" s="623"/>
      <c r="S51" s="623"/>
      <c r="T51" s="623"/>
      <c r="U51" s="623"/>
      <c r="V51" s="623"/>
      <c r="W51" s="623"/>
      <c r="X51" s="623"/>
      <c r="Y51" s="623"/>
      <c r="Z51" s="624"/>
      <c r="AA51" s="666"/>
      <c r="AB51" s="667"/>
      <c r="AC51" s="674"/>
      <c r="AD51" s="675"/>
      <c r="AE51" s="675"/>
      <c r="AF51" s="675"/>
      <c r="AG51" s="676"/>
      <c r="AH51" s="674"/>
      <c r="AI51" s="675"/>
      <c r="AJ51" s="675"/>
      <c r="AK51" s="675"/>
      <c r="AL51" s="676"/>
      <c r="AM51" s="12"/>
      <c r="AO51" s="348"/>
    </row>
    <row r="52" spans="2:41" s="10" customFormat="1" ht="15" customHeight="1">
      <c r="B52" s="11"/>
      <c r="C52" s="598" t="s">
        <v>526</v>
      </c>
      <c r="D52" s="599"/>
      <c r="E52" s="599"/>
      <c r="F52" s="599"/>
      <c r="G52" s="599"/>
      <c r="H52" s="599"/>
      <c r="I52" s="599"/>
      <c r="J52" s="599"/>
      <c r="K52" s="599"/>
      <c r="L52" s="599"/>
      <c r="M52" s="599"/>
      <c r="N52" s="599"/>
      <c r="O52" s="599"/>
      <c r="P52" s="599"/>
      <c r="Q52" s="599"/>
      <c r="R52" s="599"/>
      <c r="S52" s="599"/>
      <c r="T52" s="599"/>
      <c r="U52" s="599"/>
      <c r="V52" s="599"/>
      <c r="W52" s="599"/>
      <c r="X52" s="599"/>
      <c r="Y52" s="599"/>
      <c r="Z52" s="600"/>
      <c r="AA52" s="601" t="s">
        <v>389</v>
      </c>
      <c r="AB52" s="602"/>
      <c r="AC52" s="572"/>
      <c r="AD52" s="573"/>
      <c r="AE52" s="573"/>
      <c r="AF52" s="573"/>
      <c r="AG52" s="574"/>
      <c r="AH52" s="572"/>
      <c r="AI52" s="573"/>
      <c r="AJ52" s="573"/>
      <c r="AK52" s="573"/>
      <c r="AL52" s="574"/>
      <c r="AM52" s="12"/>
      <c r="AO52" s="348"/>
    </row>
    <row r="53" spans="2:41" s="10" customFormat="1" ht="15" customHeight="1">
      <c r="B53" s="11"/>
      <c r="C53" s="590" t="s">
        <v>640</v>
      </c>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601" t="s">
        <v>390</v>
      </c>
      <c r="AB53" s="602"/>
      <c r="AC53" s="616">
        <f>SUM(AC54:AG56)</f>
        <v>0</v>
      </c>
      <c r="AD53" s="617"/>
      <c r="AE53" s="617"/>
      <c r="AF53" s="617"/>
      <c r="AG53" s="618"/>
      <c r="AH53" s="616">
        <f>SUM(AH54:AL56)</f>
        <v>0</v>
      </c>
      <c r="AI53" s="617"/>
      <c r="AJ53" s="617"/>
      <c r="AK53" s="617"/>
      <c r="AL53" s="618"/>
      <c r="AM53" s="12"/>
      <c r="AO53" s="374" t="s">
        <v>351</v>
      </c>
    </row>
    <row r="54" spans="2:41" s="10" customFormat="1" ht="15" customHeight="1">
      <c r="B54" s="11"/>
      <c r="C54" s="592" t="s">
        <v>641</v>
      </c>
      <c r="D54" s="593"/>
      <c r="E54" s="593"/>
      <c r="F54" s="593"/>
      <c r="G54" s="593"/>
      <c r="H54" s="593"/>
      <c r="I54" s="593"/>
      <c r="J54" s="593"/>
      <c r="K54" s="593"/>
      <c r="L54" s="593"/>
      <c r="M54" s="593"/>
      <c r="N54" s="593"/>
      <c r="O54" s="593"/>
      <c r="P54" s="593"/>
      <c r="Q54" s="593"/>
      <c r="R54" s="593"/>
      <c r="S54" s="593"/>
      <c r="T54" s="593"/>
      <c r="U54" s="593"/>
      <c r="V54" s="593"/>
      <c r="W54" s="593"/>
      <c r="X54" s="593"/>
      <c r="Y54" s="593"/>
      <c r="Z54" s="594"/>
      <c r="AA54" s="606" t="s">
        <v>413</v>
      </c>
      <c r="AB54" s="607"/>
      <c r="AC54" s="581"/>
      <c r="AD54" s="582"/>
      <c r="AE54" s="582"/>
      <c r="AF54" s="582"/>
      <c r="AG54" s="583"/>
      <c r="AH54" s="581"/>
      <c r="AI54" s="582"/>
      <c r="AJ54" s="582"/>
      <c r="AK54" s="582"/>
      <c r="AL54" s="583"/>
      <c r="AM54" s="12"/>
      <c r="AO54" s="374"/>
    </row>
    <row r="55" spans="2:41" s="10" customFormat="1" ht="15" customHeight="1">
      <c r="B55" s="11"/>
      <c r="C55" s="595"/>
      <c r="D55" s="596"/>
      <c r="E55" s="596"/>
      <c r="F55" s="596"/>
      <c r="G55" s="596"/>
      <c r="H55" s="596"/>
      <c r="I55" s="596"/>
      <c r="J55" s="596"/>
      <c r="K55" s="596"/>
      <c r="L55" s="596"/>
      <c r="M55" s="596"/>
      <c r="N55" s="596"/>
      <c r="O55" s="596"/>
      <c r="P55" s="596"/>
      <c r="Q55" s="596"/>
      <c r="R55" s="596"/>
      <c r="S55" s="596"/>
      <c r="T55" s="596"/>
      <c r="U55" s="596"/>
      <c r="V55" s="596"/>
      <c r="W55" s="596"/>
      <c r="X55" s="596"/>
      <c r="Y55" s="596"/>
      <c r="Z55" s="597"/>
      <c r="AA55" s="608"/>
      <c r="AB55" s="609"/>
      <c r="AC55" s="613"/>
      <c r="AD55" s="614"/>
      <c r="AE55" s="614"/>
      <c r="AF55" s="614"/>
      <c r="AG55" s="615"/>
      <c r="AH55" s="613"/>
      <c r="AI55" s="614"/>
      <c r="AJ55" s="614"/>
      <c r="AK55" s="614"/>
      <c r="AL55" s="615"/>
      <c r="AM55" s="12"/>
      <c r="AO55" s="374"/>
    </row>
    <row r="56" spans="2:41" s="10" customFormat="1" ht="15" customHeight="1">
      <c r="B56" s="11"/>
      <c r="C56" s="598" t="s">
        <v>527</v>
      </c>
      <c r="D56" s="599"/>
      <c r="E56" s="599"/>
      <c r="F56" s="599"/>
      <c r="G56" s="599"/>
      <c r="H56" s="599"/>
      <c r="I56" s="599"/>
      <c r="J56" s="599"/>
      <c r="K56" s="599"/>
      <c r="L56" s="599"/>
      <c r="M56" s="599"/>
      <c r="N56" s="599"/>
      <c r="O56" s="599"/>
      <c r="P56" s="599"/>
      <c r="Q56" s="599"/>
      <c r="R56" s="599"/>
      <c r="S56" s="599"/>
      <c r="T56" s="599"/>
      <c r="U56" s="599"/>
      <c r="V56" s="599"/>
      <c r="W56" s="599"/>
      <c r="X56" s="599"/>
      <c r="Y56" s="599"/>
      <c r="Z56" s="600"/>
      <c r="AA56" s="601" t="s">
        <v>414</v>
      </c>
      <c r="AB56" s="602"/>
      <c r="AC56" s="587"/>
      <c r="AD56" s="588"/>
      <c r="AE56" s="588"/>
      <c r="AF56" s="588"/>
      <c r="AG56" s="589"/>
      <c r="AH56" s="587"/>
      <c r="AI56" s="588"/>
      <c r="AJ56" s="588"/>
      <c r="AK56" s="588"/>
      <c r="AL56" s="589"/>
      <c r="AM56" s="12"/>
      <c r="AO56" s="374"/>
    </row>
    <row r="57" spans="2:41" s="10" customFormat="1" ht="15" customHeight="1">
      <c r="B57" s="11"/>
      <c r="C57" s="590" t="s">
        <v>642</v>
      </c>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601" t="s">
        <v>391</v>
      </c>
      <c r="AB57" s="602"/>
      <c r="AC57" s="603">
        <f>SUM(AC58:AG61)</f>
        <v>0</v>
      </c>
      <c r="AD57" s="604"/>
      <c r="AE57" s="604"/>
      <c r="AF57" s="604"/>
      <c r="AG57" s="605"/>
      <c r="AH57" s="603">
        <f>SUM(AH58:AL61)</f>
        <v>0</v>
      </c>
      <c r="AI57" s="604"/>
      <c r="AJ57" s="604"/>
      <c r="AK57" s="604"/>
      <c r="AL57" s="605"/>
      <c r="AM57" s="12"/>
      <c r="AO57" s="374" t="s">
        <v>352</v>
      </c>
    </row>
    <row r="58" spans="2:41" s="10" customFormat="1" ht="15" customHeight="1">
      <c r="B58" s="11"/>
      <c r="C58" s="592" t="s">
        <v>643</v>
      </c>
      <c r="D58" s="593"/>
      <c r="E58" s="593"/>
      <c r="F58" s="593"/>
      <c r="G58" s="593"/>
      <c r="H58" s="593"/>
      <c r="I58" s="593"/>
      <c r="J58" s="593"/>
      <c r="K58" s="593"/>
      <c r="L58" s="593"/>
      <c r="M58" s="593"/>
      <c r="N58" s="593"/>
      <c r="O58" s="593"/>
      <c r="P58" s="593"/>
      <c r="Q58" s="593"/>
      <c r="R58" s="593"/>
      <c r="S58" s="593"/>
      <c r="T58" s="593"/>
      <c r="U58" s="593"/>
      <c r="V58" s="593"/>
      <c r="W58" s="593"/>
      <c r="X58" s="593"/>
      <c r="Y58" s="593"/>
      <c r="Z58" s="594"/>
      <c r="AA58" s="606" t="s">
        <v>444</v>
      </c>
      <c r="AB58" s="607"/>
      <c r="AC58" s="584"/>
      <c r="AD58" s="585"/>
      <c r="AE58" s="585"/>
      <c r="AF58" s="585"/>
      <c r="AG58" s="586"/>
      <c r="AH58" s="584"/>
      <c r="AI58" s="585"/>
      <c r="AJ58" s="585"/>
      <c r="AK58" s="585"/>
      <c r="AL58" s="586"/>
      <c r="AM58" s="12"/>
      <c r="AO58" s="348"/>
    </row>
    <row r="59" spans="2:41" s="10" customFormat="1" ht="15" customHeight="1">
      <c r="B59" s="11"/>
      <c r="C59" s="595"/>
      <c r="D59" s="596"/>
      <c r="E59" s="596"/>
      <c r="F59" s="596"/>
      <c r="G59" s="596"/>
      <c r="H59" s="596"/>
      <c r="I59" s="596"/>
      <c r="J59" s="596"/>
      <c r="K59" s="596"/>
      <c r="L59" s="596"/>
      <c r="M59" s="596"/>
      <c r="N59" s="596"/>
      <c r="O59" s="596"/>
      <c r="P59" s="596"/>
      <c r="Q59" s="596"/>
      <c r="R59" s="596"/>
      <c r="S59" s="596"/>
      <c r="T59" s="596"/>
      <c r="U59" s="596"/>
      <c r="V59" s="596"/>
      <c r="W59" s="596"/>
      <c r="X59" s="596"/>
      <c r="Y59" s="596"/>
      <c r="Z59" s="597"/>
      <c r="AA59" s="608"/>
      <c r="AB59" s="609"/>
      <c r="AC59" s="610"/>
      <c r="AD59" s="611"/>
      <c r="AE59" s="611"/>
      <c r="AF59" s="611"/>
      <c r="AG59" s="612"/>
      <c r="AH59" s="610"/>
      <c r="AI59" s="611"/>
      <c r="AJ59" s="611"/>
      <c r="AK59" s="611"/>
      <c r="AL59" s="612"/>
      <c r="AM59" s="12"/>
      <c r="AO59" s="348"/>
    </row>
    <row r="60" spans="2:41" s="10" customFormat="1" ht="15" customHeight="1">
      <c r="B60" s="11"/>
      <c r="C60" s="598" t="s">
        <v>528</v>
      </c>
      <c r="D60" s="599"/>
      <c r="E60" s="599"/>
      <c r="F60" s="599"/>
      <c r="G60" s="599"/>
      <c r="H60" s="599"/>
      <c r="I60" s="599"/>
      <c r="J60" s="599"/>
      <c r="K60" s="599"/>
      <c r="L60" s="599"/>
      <c r="M60" s="599"/>
      <c r="N60" s="599"/>
      <c r="O60" s="599"/>
      <c r="P60" s="599"/>
      <c r="Q60" s="599"/>
      <c r="R60" s="599"/>
      <c r="S60" s="599"/>
      <c r="T60" s="599"/>
      <c r="U60" s="599"/>
      <c r="V60" s="599"/>
      <c r="W60" s="599"/>
      <c r="X60" s="599"/>
      <c r="Y60" s="599"/>
      <c r="Z60" s="600"/>
      <c r="AA60" s="601" t="s">
        <v>460</v>
      </c>
      <c r="AB60" s="602"/>
      <c r="AC60" s="572"/>
      <c r="AD60" s="573"/>
      <c r="AE60" s="573"/>
      <c r="AF60" s="573"/>
      <c r="AG60" s="574"/>
      <c r="AH60" s="572"/>
      <c r="AI60" s="573"/>
      <c r="AJ60" s="573"/>
      <c r="AK60" s="573"/>
      <c r="AL60" s="574"/>
      <c r="AM60" s="12"/>
      <c r="AO60" s="348"/>
    </row>
    <row r="61" spans="2:41" s="10" customFormat="1" ht="15" customHeight="1">
      <c r="B61" s="11"/>
      <c r="C61" s="598" t="s">
        <v>529</v>
      </c>
      <c r="D61" s="599"/>
      <c r="E61" s="599"/>
      <c r="F61" s="599"/>
      <c r="G61" s="599"/>
      <c r="H61" s="599"/>
      <c r="I61" s="599"/>
      <c r="J61" s="599"/>
      <c r="K61" s="599"/>
      <c r="L61" s="599"/>
      <c r="M61" s="599"/>
      <c r="N61" s="599"/>
      <c r="O61" s="599"/>
      <c r="P61" s="599"/>
      <c r="Q61" s="599"/>
      <c r="R61" s="599"/>
      <c r="S61" s="599"/>
      <c r="T61" s="599"/>
      <c r="U61" s="599"/>
      <c r="V61" s="599"/>
      <c r="W61" s="599"/>
      <c r="X61" s="599"/>
      <c r="Y61" s="599"/>
      <c r="Z61" s="600"/>
      <c r="AA61" s="601" t="s">
        <v>461</v>
      </c>
      <c r="AB61" s="602"/>
      <c r="AC61" s="572"/>
      <c r="AD61" s="573"/>
      <c r="AE61" s="573"/>
      <c r="AF61" s="573"/>
      <c r="AG61" s="574"/>
      <c r="AH61" s="572"/>
      <c r="AI61" s="573"/>
      <c r="AJ61" s="573"/>
      <c r="AK61" s="573"/>
      <c r="AL61" s="574"/>
      <c r="AM61" s="12"/>
      <c r="AO61" s="348"/>
    </row>
    <row r="62" spans="2:41" s="10" customFormat="1" ht="15" customHeight="1">
      <c r="B62" s="11"/>
      <c r="C62" s="619" t="s">
        <v>644</v>
      </c>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01" t="s">
        <v>392</v>
      </c>
      <c r="AB62" s="602"/>
      <c r="AC62" s="575">
        <f>AC41-AC48+AC53-AC57</f>
        <v>0</v>
      </c>
      <c r="AD62" s="576"/>
      <c r="AE62" s="576"/>
      <c r="AF62" s="576"/>
      <c r="AG62" s="577"/>
      <c r="AH62" s="575">
        <f>AH41-AH48+AH53-AH57</f>
        <v>0</v>
      </c>
      <c r="AI62" s="576"/>
      <c r="AJ62" s="576"/>
      <c r="AK62" s="576"/>
      <c r="AL62" s="577"/>
      <c r="AM62" s="12"/>
      <c r="AO62" s="348"/>
    </row>
    <row r="63" spans="2:41" s="10" customFormat="1" ht="15" customHeight="1">
      <c r="B63" s="11"/>
      <c r="C63" s="619" t="s">
        <v>645</v>
      </c>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01" t="s">
        <v>393</v>
      </c>
      <c r="AB63" s="602"/>
      <c r="AC63" s="575">
        <f>AC40+AC62</f>
        <v>0</v>
      </c>
      <c r="AD63" s="576"/>
      <c r="AE63" s="576"/>
      <c r="AF63" s="576"/>
      <c r="AG63" s="577"/>
      <c r="AH63" s="575">
        <f>AH40+AH62</f>
        <v>0</v>
      </c>
      <c r="AI63" s="576"/>
      <c r="AJ63" s="576"/>
      <c r="AK63" s="576"/>
      <c r="AL63" s="577"/>
      <c r="AM63" s="12"/>
      <c r="AO63" s="348"/>
    </row>
    <row r="64" spans="2:41" s="10" customFormat="1" ht="15" customHeight="1">
      <c r="B64" s="11"/>
      <c r="C64" s="619" t="s">
        <v>470</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01" t="s">
        <v>394</v>
      </c>
      <c r="AB64" s="602"/>
      <c r="AC64" s="578"/>
      <c r="AD64" s="579"/>
      <c r="AE64" s="579"/>
      <c r="AF64" s="579"/>
      <c r="AG64" s="580"/>
      <c r="AH64" s="578"/>
      <c r="AI64" s="579"/>
      <c r="AJ64" s="579"/>
      <c r="AK64" s="579"/>
      <c r="AL64" s="580"/>
      <c r="AM64" s="12"/>
      <c r="AO64" s="374" t="s">
        <v>353</v>
      </c>
    </row>
    <row r="65" spans="2:41" s="10" customFormat="1" ht="15" customHeight="1">
      <c r="B65" s="11"/>
      <c r="C65" s="631" t="s">
        <v>530</v>
      </c>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06" t="s">
        <v>395</v>
      </c>
      <c r="AB65" s="607"/>
      <c r="AC65" s="581"/>
      <c r="AD65" s="582"/>
      <c r="AE65" s="582"/>
      <c r="AF65" s="582"/>
      <c r="AG65" s="583"/>
      <c r="AH65" s="581"/>
      <c r="AI65" s="582"/>
      <c r="AJ65" s="582"/>
      <c r="AK65" s="582"/>
      <c r="AL65" s="583"/>
      <c r="AM65" s="12"/>
      <c r="AO65" s="374" t="s">
        <v>823</v>
      </c>
    </row>
    <row r="66" spans="2:41" s="10" customFormat="1" ht="15" customHeight="1">
      <c r="B66" s="11"/>
      <c r="C66" s="631" t="s">
        <v>531</v>
      </c>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06" t="s">
        <v>396</v>
      </c>
      <c r="AB66" s="607"/>
      <c r="AC66" s="581"/>
      <c r="AD66" s="582"/>
      <c r="AE66" s="582"/>
      <c r="AF66" s="582"/>
      <c r="AG66" s="583"/>
      <c r="AH66" s="581"/>
      <c r="AI66" s="582"/>
      <c r="AJ66" s="582"/>
      <c r="AK66" s="582"/>
      <c r="AL66" s="583"/>
      <c r="AM66" s="12"/>
      <c r="AO66" s="374" t="s">
        <v>845</v>
      </c>
    </row>
    <row r="67" spans="2:41" s="10" customFormat="1" ht="15" customHeight="1">
      <c r="B67" s="11"/>
      <c r="C67" s="631" t="s">
        <v>532</v>
      </c>
      <c r="D67" s="632"/>
      <c r="E67" s="632"/>
      <c r="F67" s="632"/>
      <c r="G67" s="632"/>
      <c r="H67" s="632"/>
      <c r="I67" s="632"/>
      <c r="J67" s="632"/>
      <c r="K67" s="632"/>
      <c r="L67" s="632"/>
      <c r="M67" s="632"/>
      <c r="N67" s="632"/>
      <c r="O67" s="632"/>
      <c r="P67" s="632"/>
      <c r="Q67" s="632"/>
      <c r="R67" s="632"/>
      <c r="S67" s="632"/>
      <c r="T67" s="632"/>
      <c r="U67" s="632"/>
      <c r="V67" s="632"/>
      <c r="W67" s="632"/>
      <c r="X67" s="632"/>
      <c r="Y67" s="632"/>
      <c r="Z67" s="632"/>
      <c r="AA67" s="606" t="s">
        <v>397</v>
      </c>
      <c r="AB67" s="607"/>
      <c r="AC67" s="584"/>
      <c r="AD67" s="585"/>
      <c r="AE67" s="585"/>
      <c r="AF67" s="585"/>
      <c r="AG67" s="586"/>
      <c r="AH67" s="584"/>
      <c r="AI67" s="585"/>
      <c r="AJ67" s="585"/>
      <c r="AK67" s="585"/>
      <c r="AL67" s="586"/>
      <c r="AM67" s="12"/>
      <c r="AO67" s="374" t="s">
        <v>353</v>
      </c>
    </row>
    <row r="68" spans="2:41" s="10" customFormat="1" ht="15" customHeight="1">
      <c r="B68" s="11"/>
      <c r="C68" s="631" t="s">
        <v>858</v>
      </c>
      <c r="D68" s="632"/>
      <c r="E68" s="632"/>
      <c r="F68" s="632"/>
      <c r="G68" s="632"/>
      <c r="H68" s="632"/>
      <c r="I68" s="632"/>
      <c r="J68" s="632"/>
      <c r="K68" s="632"/>
      <c r="L68" s="632"/>
      <c r="M68" s="632"/>
      <c r="N68" s="632"/>
      <c r="O68" s="632"/>
      <c r="P68" s="632"/>
      <c r="Q68" s="632"/>
      <c r="R68" s="632"/>
      <c r="S68" s="632"/>
      <c r="T68" s="632"/>
      <c r="U68" s="632"/>
      <c r="V68" s="632"/>
      <c r="W68" s="632"/>
      <c r="X68" s="632"/>
      <c r="Y68" s="632"/>
      <c r="Z68" s="632"/>
      <c r="AA68" s="606" t="s">
        <v>398</v>
      </c>
      <c r="AB68" s="607"/>
      <c r="AC68" s="584"/>
      <c r="AD68" s="585"/>
      <c r="AE68" s="585"/>
      <c r="AF68" s="585"/>
      <c r="AG68" s="586"/>
      <c r="AH68" s="584"/>
      <c r="AI68" s="585"/>
      <c r="AJ68" s="585"/>
      <c r="AK68" s="585"/>
      <c r="AL68" s="586"/>
      <c r="AM68" s="12"/>
      <c r="AO68" s="374" t="s">
        <v>353</v>
      </c>
    </row>
    <row r="69" spans="2:58" s="10" customFormat="1" ht="15" customHeight="1">
      <c r="B69" s="11"/>
      <c r="C69" s="631" t="s">
        <v>477</v>
      </c>
      <c r="D69" s="632"/>
      <c r="E69" s="632"/>
      <c r="F69" s="632"/>
      <c r="G69" s="632"/>
      <c r="H69" s="632"/>
      <c r="I69" s="632"/>
      <c r="J69" s="632"/>
      <c r="K69" s="632"/>
      <c r="L69" s="632"/>
      <c r="M69" s="632"/>
      <c r="N69" s="632"/>
      <c r="O69" s="632"/>
      <c r="P69" s="632"/>
      <c r="Q69" s="632"/>
      <c r="R69" s="632"/>
      <c r="S69" s="632"/>
      <c r="T69" s="632"/>
      <c r="U69" s="632"/>
      <c r="V69" s="632"/>
      <c r="W69" s="632"/>
      <c r="X69" s="632"/>
      <c r="Y69" s="632"/>
      <c r="Z69" s="632"/>
      <c r="AA69" s="606" t="s">
        <v>399</v>
      </c>
      <c r="AB69" s="607"/>
      <c r="AC69" s="683">
        <f>AC63-AC64+AC65+AC66-AC67-AC68</f>
        <v>0</v>
      </c>
      <c r="AD69" s="684"/>
      <c r="AE69" s="684"/>
      <c r="AF69" s="684"/>
      <c r="AG69" s="685"/>
      <c r="AH69" s="683">
        <f>AH63-AH64+AH65+AH66-AH67-AH68</f>
        <v>0</v>
      </c>
      <c r="AI69" s="684"/>
      <c r="AJ69" s="684"/>
      <c r="AK69" s="684"/>
      <c r="AL69" s="685"/>
      <c r="AM69" s="12"/>
      <c r="AO69" s="374"/>
      <c r="AQ69" s="399" t="str">
        <f>IF(U9="декабрь"," ","≠")</f>
        <v>≠</v>
      </c>
      <c r="AR69" s="571">
        <f>IF(U9="декабрь"," ",'Форма №1'!AA133)</f>
        <v>0</v>
      </c>
      <c r="AS69" s="571"/>
      <c r="AT69" s="571"/>
      <c r="AU69" s="399" t="str">
        <f>IF(U9="декабрь"," ","стр.210 гр.3 Отчета ≠ стр.470 гр.3 ББ")</f>
        <v>стр.210 гр.3 Отчета ≠ стр.470 гр.3 ББ</v>
      </c>
      <c r="AV69" s="399"/>
      <c r="AW69" s="399"/>
      <c r="AX69" s="399"/>
      <c r="AY69" s="399"/>
      <c r="AZ69" s="399"/>
      <c r="BA69" s="399"/>
      <c r="BB69" s="399"/>
      <c r="BC69" s="399"/>
      <c r="BD69" s="399"/>
      <c r="BE69" s="399"/>
      <c r="BF69" s="399"/>
    </row>
    <row r="70" spans="2:41" s="10" customFormat="1" ht="25.5" customHeight="1">
      <c r="B70" s="11"/>
      <c r="C70" s="631" t="s">
        <v>646</v>
      </c>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06" t="s">
        <v>400</v>
      </c>
      <c r="AB70" s="607"/>
      <c r="AC70" s="671"/>
      <c r="AD70" s="672"/>
      <c r="AE70" s="672"/>
      <c r="AF70" s="672"/>
      <c r="AG70" s="673"/>
      <c r="AH70" s="671"/>
      <c r="AI70" s="672"/>
      <c r="AJ70" s="672"/>
      <c r="AK70" s="672"/>
      <c r="AL70" s="673"/>
      <c r="AM70" s="12"/>
      <c r="AO70" s="374" t="s">
        <v>839</v>
      </c>
    </row>
    <row r="71" spans="2:39" s="10" customFormat="1" ht="15" customHeight="1">
      <c r="B71" s="11"/>
      <c r="C71" s="631" t="s">
        <v>533</v>
      </c>
      <c r="D71" s="632"/>
      <c r="E71" s="632"/>
      <c r="F71" s="632"/>
      <c r="G71" s="632"/>
      <c r="H71" s="632"/>
      <c r="I71" s="632"/>
      <c r="J71" s="632"/>
      <c r="K71" s="632"/>
      <c r="L71" s="632"/>
      <c r="M71" s="632"/>
      <c r="N71" s="632"/>
      <c r="O71" s="632"/>
      <c r="P71" s="632"/>
      <c r="Q71" s="632"/>
      <c r="R71" s="632"/>
      <c r="S71" s="632"/>
      <c r="T71" s="632"/>
      <c r="U71" s="632"/>
      <c r="V71" s="632"/>
      <c r="W71" s="632"/>
      <c r="X71" s="632"/>
      <c r="Y71" s="632"/>
      <c r="Z71" s="632"/>
      <c r="AA71" s="606" t="s">
        <v>401</v>
      </c>
      <c r="AB71" s="607"/>
      <c r="AC71" s="671"/>
      <c r="AD71" s="672"/>
      <c r="AE71" s="672"/>
      <c r="AF71" s="672"/>
      <c r="AG71" s="673"/>
      <c r="AH71" s="671"/>
      <c r="AI71" s="672"/>
      <c r="AJ71" s="672"/>
      <c r="AK71" s="672"/>
      <c r="AL71" s="673"/>
      <c r="AM71" s="12"/>
    </row>
    <row r="72" spans="2:39" s="10" customFormat="1" ht="15" customHeight="1">
      <c r="B72" s="11"/>
      <c r="C72" s="631" t="s">
        <v>647</v>
      </c>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06" t="s">
        <v>402</v>
      </c>
      <c r="AB72" s="607"/>
      <c r="AC72" s="683">
        <f>AC69+AC70+AC71</f>
        <v>0</v>
      </c>
      <c r="AD72" s="684"/>
      <c r="AE72" s="684"/>
      <c r="AF72" s="684"/>
      <c r="AG72" s="685"/>
      <c r="AH72" s="683">
        <f>AH69+AH70+AH71</f>
        <v>0</v>
      </c>
      <c r="AI72" s="684"/>
      <c r="AJ72" s="684"/>
      <c r="AK72" s="684"/>
      <c r="AL72" s="685"/>
      <c r="AM72" s="12"/>
    </row>
    <row r="73" spans="2:39" s="10" customFormat="1" ht="15" customHeight="1">
      <c r="B73" s="11"/>
      <c r="C73" s="631" t="s">
        <v>648</v>
      </c>
      <c r="D73" s="632"/>
      <c r="E73" s="632"/>
      <c r="F73" s="632"/>
      <c r="G73" s="632"/>
      <c r="H73" s="632"/>
      <c r="I73" s="632"/>
      <c r="J73" s="632"/>
      <c r="K73" s="632"/>
      <c r="L73" s="632"/>
      <c r="M73" s="632"/>
      <c r="N73" s="632"/>
      <c r="O73" s="632"/>
      <c r="P73" s="632"/>
      <c r="Q73" s="632"/>
      <c r="R73" s="632"/>
      <c r="S73" s="632"/>
      <c r="T73" s="632"/>
      <c r="U73" s="632"/>
      <c r="V73" s="632"/>
      <c r="W73" s="632"/>
      <c r="X73" s="632"/>
      <c r="Y73" s="632"/>
      <c r="Z73" s="632"/>
      <c r="AA73" s="606" t="s">
        <v>457</v>
      </c>
      <c r="AB73" s="607"/>
      <c r="AC73" s="581"/>
      <c r="AD73" s="582"/>
      <c r="AE73" s="582"/>
      <c r="AF73" s="582"/>
      <c r="AG73" s="583"/>
      <c r="AH73" s="581"/>
      <c r="AI73" s="582"/>
      <c r="AJ73" s="582"/>
      <c r="AK73" s="582"/>
      <c r="AL73" s="583"/>
      <c r="AM73" s="12"/>
    </row>
    <row r="74" spans="2:39" s="10" customFormat="1" ht="15" customHeight="1">
      <c r="B74" s="11"/>
      <c r="C74" s="619" t="s">
        <v>534</v>
      </c>
      <c r="D74" s="620"/>
      <c r="E74" s="620"/>
      <c r="F74" s="620"/>
      <c r="G74" s="620"/>
      <c r="H74" s="620"/>
      <c r="I74" s="620"/>
      <c r="J74" s="620"/>
      <c r="K74" s="620"/>
      <c r="L74" s="620"/>
      <c r="M74" s="620"/>
      <c r="N74" s="620"/>
      <c r="O74" s="620"/>
      <c r="P74" s="620"/>
      <c r="Q74" s="620"/>
      <c r="R74" s="620"/>
      <c r="S74" s="620"/>
      <c r="T74" s="620"/>
      <c r="U74" s="620"/>
      <c r="V74" s="620"/>
      <c r="W74" s="620"/>
      <c r="X74" s="620"/>
      <c r="Y74" s="620"/>
      <c r="Z74" s="620"/>
      <c r="AA74" s="601" t="s">
        <v>432</v>
      </c>
      <c r="AB74" s="602"/>
      <c r="AC74" s="680"/>
      <c r="AD74" s="681"/>
      <c r="AE74" s="681"/>
      <c r="AF74" s="681"/>
      <c r="AG74" s="682"/>
      <c r="AH74" s="680"/>
      <c r="AI74" s="681"/>
      <c r="AJ74" s="681"/>
      <c r="AK74" s="681"/>
      <c r="AL74" s="682"/>
      <c r="AM74" s="12"/>
    </row>
    <row r="75" spans="2:39" ht="12" customHeight="1">
      <c r="B75" s="5"/>
      <c r="C75" s="87"/>
      <c r="D75" s="87"/>
      <c r="E75" s="87"/>
      <c r="F75" s="87"/>
      <c r="G75" s="87"/>
      <c r="H75" s="87"/>
      <c r="I75" s="87"/>
      <c r="J75" s="87"/>
      <c r="K75" s="87"/>
      <c r="L75" s="87"/>
      <c r="M75" s="87"/>
      <c r="N75" s="87"/>
      <c r="O75" s="87"/>
      <c r="P75" s="87"/>
      <c r="Q75" s="87"/>
      <c r="R75" s="87"/>
      <c r="S75" s="87"/>
      <c r="T75" s="87"/>
      <c r="U75" s="87"/>
      <c r="V75" s="87"/>
      <c r="W75" s="87"/>
      <c r="X75" s="87"/>
      <c r="Y75" s="87"/>
      <c r="Z75" s="87"/>
      <c r="AA75" s="86"/>
      <c r="AB75" s="86"/>
      <c r="AC75" s="88"/>
      <c r="AD75" s="88"/>
      <c r="AE75" s="88"/>
      <c r="AF75" s="88"/>
      <c r="AG75" s="88"/>
      <c r="AH75" s="88"/>
      <c r="AI75" s="88"/>
      <c r="AJ75" s="88"/>
      <c r="AK75" s="88"/>
      <c r="AL75" s="88"/>
      <c r="AM75" s="7"/>
    </row>
    <row r="76" spans="2:39" ht="12" customHeight="1">
      <c r="B76" s="5"/>
      <c r="C76" s="87"/>
      <c r="D76" s="87"/>
      <c r="E76" s="87"/>
      <c r="F76" s="87"/>
      <c r="G76" s="87"/>
      <c r="H76" s="87"/>
      <c r="I76" s="87"/>
      <c r="J76" s="87"/>
      <c r="K76" s="87"/>
      <c r="L76" s="87"/>
      <c r="M76" s="87"/>
      <c r="N76" s="87"/>
      <c r="O76" s="87"/>
      <c r="P76" s="87"/>
      <c r="Q76" s="87"/>
      <c r="R76" s="87"/>
      <c r="S76" s="87"/>
      <c r="T76" s="87"/>
      <c r="U76" s="87"/>
      <c r="V76" s="87"/>
      <c r="W76" s="87"/>
      <c r="X76" s="87"/>
      <c r="Y76" s="87"/>
      <c r="Z76" s="87"/>
      <c r="AA76" s="86"/>
      <c r="AB76" s="86"/>
      <c r="AC76" s="88"/>
      <c r="AD76" s="88"/>
      <c r="AE76" s="88"/>
      <c r="AF76" s="88"/>
      <c r="AG76" s="88"/>
      <c r="AH76" s="88"/>
      <c r="AI76" s="88"/>
      <c r="AJ76" s="88"/>
      <c r="AK76" s="88"/>
      <c r="AL76" s="88"/>
      <c r="AM76" s="7"/>
    </row>
    <row r="77" spans="2:39" ht="12" customHeight="1">
      <c r="B77" s="5"/>
      <c r="C77" s="87"/>
      <c r="D77" s="87"/>
      <c r="E77" s="87"/>
      <c r="F77" s="87"/>
      <c r="G77" s="87"/>
      <c r="H77" s="87"/>
      <c r="I77" s="87"/>
      <c r="J77" s="87"/>
      <c r="K77" s="87"/>
      <c r="L77" s="87"/>
      <c r="M77" s="87"/>
      <c r="N77" s="87"/>
      <c r="O77" s="87"/>
      <c r="P77" s="87"/>
      <c r="Q77" s="87"/>
      <c r="R77" s="87"/>
      <c r="S77" s="87"/>
      <c r="T77" s="87"/>
      <c r="U77" s="87"/>
      <c r="V77" s="87"/>
      <c r="W77" s="87"/>
      <c r="X77" s="87"/>
      <c r="Y77" s="87"/>
      <c r="Z77" s="87"/>
      <c r="AA77" s="86"/>
      <c r="AB77" s="86"/>
      <c r="AC77" s="88"/>
      <c r="AD77" s="88"/>
      <c r="AE77" s="88"/>
      <c r="AF77" s="88"/>
      <c r="AG77" s="88"/>
      <c r="AH77" s="88"/>
      <c r="AI77" s="88"/>
      <c r="AJ77" s="88"/>
      <c r="AK77" s="88"/>
      <c r="AL77" s="88"/>
      <c r="AM77" s="7"/>
    </row>
    <row r="78" spans="2:39" ht="12" customHeight="1">
      <c r="B78" s="5"/>
      <c r="C78" s="87"/>
      <c r="D78" s="87"/>
      <c r="E78" s="87"/>
      <c r="F78" s="87"/>
      <c r="G78" s="87"/>
      <c r="H78" s="87"/>
      <c r="I78" s="87"/>
      <c r="J78" s="87"/>
      <c r="K78" s="87"/>
      <c r="L78" s="87"/>
      <c r="M78" s="87"/>
      <c r="N78" s="87"/>
      <c r="O78" s="87"/>
      <c r="P78" s="87"/>
      <c r="Q78" s="87"/>
      <c r="R78" s="87"/>
      <c r="S78" s="87"/>
      <c r="T78" s="87"/>
      <c r="U78" s="87"/>
      <c r="V78" s="87"/>
      <c r="W78" s="87"/>
      <c r="X78" s="87"/>
      <c r="Y78" s="87"/>
      <c r="Z78" s="87"/>
      <c r="AA78" s="86"/>
      <c r="AB78" s="86"/>
      <c r="AC78" s="88"/>
      <c r="AD78" s="88"/>
      <c r="AE78" s="88"/>
      <c r="AF78" s="88"/>
      <c r="AG78" s="88"/>
      <c r="AH78" s="88"/>
      <c r="AI78" s="88"/>
      <c r="AJ78" s="88"/>
      <c r="AK78" s="88"/>
      <c r="AL78" s="88"/>
      <c r="AM78" s="7"/>
    </row>
    <row r="79" spans="2:39" ht="12" customHeight="1">
      <c r="B79" s="5"/>
      <c r="C79" s="6"/>
      <c r="D79" s="698" t="s">
        <v>403</v>
      </c>
      <c r="E79" s="698"/>
      <c r="F79" s="698"/>
      <c r="G79" s="698"/>
      <c r="H79" s="698"/>
      <c r="I79" s="698"/>
      <c r="J79" s="92"/>
      <c r="K79" s="92"/>
      <c r="L79" s="92"/>
      <c r="M79" s="92"/>
      <c r="N79" s="92"/>
      <c r="O79" s="92"/>
      <c r="P79" s="92"/>
      <c r="Q79" s="696"/>
      <c r="R79" s="696"/>
      <c r="S79" s="696"/>
      <c r="T79" s="696"/>
      <c r="U79" s="696"/>
      <c r="V79" s="696"/>
      <c r="W79" s="696"/>
      <c r="X79" s="26"/>
      <c r="Y79" s="26"/>
      <c r="Z79" s="26"/>
      <c r="AA79" s="26"/>
      <c r="AB79" s="30"/>
      <c r="AC79" s="30"/>
      <c r="AD79" s="30"/>
      <c r="AE79" s="37"/>
      <c r="AF79" s="37"/>
      <c r="AG79" s="37"/>
      <c r="AH79" s="37"/>
      <c r="AI79" s="37"/>
      <c r="AJ79" s="37"/>
      <c r="AK79" s="37"/>
      <c r="AL79" s="13"/>
      <c r="AM79" s="7"/>
    </row>
    <row r="80" spans="2:39" ht="12" customHeight="1">
      <c r="B80" s="5"/>
      <c r="C80" s="6"/>
      <c r="D80" s="698"/>
      <c r="E80" s="698"/>
      <c r="F80" s="698"/>
      <c r="G80" s="698"/>
      <c r="H80" s="698"/>
      <c r="I80" s="698"/>
      <c r="J80" s="92"/>
      <c r="K80" s="92"/>
      <c r="L80" s="92"/>
      <c r="M80" s="92"/>
      <c r="N80" s="92"/>
      <c r="O80" s="92"/>
      <c r="P80" s="92"/>
      <c r="Q80" s="697"/>
      <c r="R80" s="697"/>
      <c r="S80" s="697"/>
      <c r="T80" s="697"/>
      <c r="U80" s="697"/>
      <c r="V80" s="697"/>
      <c r="W80" s="697"/>
      <c r="X80" s="26"/>
      <c r="Y80" s="133"/>
      <c r="Z80" s="686">
        <f>IF('Форма №1'!R190=0,"",'Форма №1'!R190)</f>
      </c>
      <c r="AA80" s="686"/>
      <c r="AB80" s="686"/>
      <c r="AC80" s="686"/>
      <c r="AD80" s="686"/>
      <c r="AE80" s="686"/>
      <c r="AF80" s="35"/>
      <c r="AG80" s="35"/>
      <c r="AH80" s="37"/>
      <c r="AI80" s="37"/>
      <c r="AJ80" s="37"/>
      <c r="AK80" s="37"/>
      <c r="AL80" s="13"/>
      <c r="AM80" s="7"/>
    </row>
    <row r="81" spans="2:39" ht="12" customHeight="1">
      <c r="B81" s="5"/>
      <c r="C81" s="6"/>
      <c r="D81" s="85"/>
      <c r="E81" s="85"/>
      <c r="F81" s="85"/>
      <c r="G81" s="85"/>
      <c r="H81" s="85"/>
      <c r="I81" s="85"/>
      <c r="J81" s="92"/>
      <c r="K81" s="92"/>
      <c r="L81" s="92"/>
      <c r="M81" s="92"/>
      <c r="N81" s="92"/>
      <c r="O81" s="92"/>
      <c r="P81" s="92"/>
      <c r="Q81" s="687" t="s">
        <v>442</v>
      </c>
      <c r="R81" s="687"/>
      <c r="S81" s="687"/>
      <c r="T81" s="687"/>
      <c r="U81" s="687"/>
      <c r="V81" s="687"/>
      <c r="W81" s="687"/>
      <c r="X81" s="26"/>
      <c r="Y81" s="26"/>
      <c r="Z81" s="687" t="s">
        <v>478</v>
      </c>
      <c r="AA81" s="688"/>
      <c r="AB81" s="688"/>
      <c r="AC81" s="688"/>
      <c r="AD81" s="688"/>
      <c r="AE81" s="688"/>
      <c r="AF81" s="35"/>
      <c r="AG81" s="35"/>
      <c r="AH81" s="37"/>
      <c r="AI81" s="37"/>
      <c r="AJ81" s="37"/>
      <c r="AK81" s="37"/>
      <c r="AL81" s="13"/>
      <c r="AM81" s="7"/>
    </row>
    <row r="82" spans="2:39" ht="12" customHeight="1">
      <c r="B82" s="5"/>
      <c r="C82" s="6"/>
      <c r="D82" s="698" t="s">
        <v>367</v>
      </c>
      <c r="E82" s="698"/>
      <c r="F82" s="698"/>
      <c r="G82" s="698"/>
      <c r="H82" s="698"/>
      <c r="I82" s="698"/>
      <c r="J82" s="698"/>
      <c r="K82" s="698"/>
      <c r="L82" s="698"/>
      <c r="M82" s="698"/>
      <c r="N82" s="698"/>
      <c r="O82" s="698"/>
      <c r="P82" s="698"/>
      <c r="Q82" s="696"/>
      <c r="R82" s="696"/>
      <c r="S82" s="696"/>
      <c r="T82" s="696"/>
      <c r="U82" s="696"/>
      <c r="V82" s="696"/>
      <c r="W82" s="696"/>
      <c r="X82" s="26"/>
      <c r="Y82" s="26"/>
      <c r="Z82" s="26"/>
      <c r="AA82" s="26"/>
      <c r="AB82" s="26"/>
      <c r="AC82" s="26"/>
      <c r="AD82" s="26"/>
      <c r="AE82" s="35"/>
      <c r="AF82" s="35"/>
      <c r="AG82" s="35"/>
      <c r="AH82" s="37"/>
      <c r="AI82" s="37"/>
      <c r="AJ82" s="37"/>
      <c r="AK82" s="37"/>
      <c r="AL82" s="13"/>
      <c r="AM82" s="7"/>
    </row>
    <row r="83" spans="2:39" ht="12" customHeight="1">
      <c r="B83" s="5"/>
      <c r="C83" s="6"/>
      <c r="D83" s="698"/>
      <c r="E83" s="698"/>
      <c r="F83" s="698"/>
      <c r="G83" s="698"/>
      <c r="H83" s="698"/>
      <c r="I83" s="698"/>
      <c r="J83" s="698"/>
      <c r="K83" s="698"/>
      <c r="L83" s="698"/>
      <c r="M83" s="698"/>
      <c r="N83" s="698"/>
      <c r="O83" s="698"/>
      <c r="P83" s="698"/>
      <c r="Q83" s="697"/>
      <c r="R83" s="697"/>
      <c r="S83" s="697"/>
      <c r="T83" s="697"/>
      <c r="U83" s="697"/>
      <c r="V83" s="697"/>
      <c r="W83" s="697"/>
      <c r="X83" s="26"/>
      <c r="Y83" s="133"/>
      <c r="Z83" s="686">
        <f>IF('Форма №1'!R$193=0,"",'Форма №1'!R$193)</f>
      </c>
      <c r="AA83" s="686"/>
      <c r="AB83" s="686"/>
      <c r="AC83" s="686"/>
      <c r="AD83" s="686"/>
      <c r="AE83" s="686"/>
      <c r="AF83" s="35"/>
      <c r="AG83" s="35"/>
      <c r="AH83" s="37"/>
      <c r="AI83" s="37"/>
      <c r="AJ83" s="37"/>
      <c r="AK83" s="37"/>
      <c r="AL83" s="13"/>
      <c r="AM83" s="7"/>
    </row>
    <row r="84" spans="2:39" ht="12" customHeight="1">
      <c r="B84" s="5"/>
      <c r="C84" s="6"/>
      <c r="D84" s="84"/>
      <c r="E84" s="85"/>
      <c r="F84" s="85"/>
      <c r="G84" s="85"/>
      <c r="H84" s="85"/>
      <c r="I84" s="85"/>
      <c r="J84" s="97"/>
      <c r="K84" s="97"/>
      <c r="L84" s="97"/>
      <c r="M84" s="97"/>
      <c r="N84" s="97"/>
      <c r="O84" s="97"/>
      <c r="P84" s="97"/>
      <c r="Q84" s="687" t="s">
        <v>442</v>
      </c>
      <c r="R84" s="687"/>
      <c r="S84" s="687"/>
      <c r="T84" s="687"/>
      <c r="U84" s="687"/>
      <c r="V84" s="687"/>
      <c r="W84" s="687"/>
      <c r="X84" s="35"/>
      <c r="Y84" s="26"/>
      <c r="Z84" s="524" t="s">
        <v>478</v>
      </c>
      <c r="AA84" s="525"/>
      <c r="AB84" s="525"/>
      <c r="AC84" s="525"/>
      <c r="AD84" s="525"/>
      <c r="AE84" s="525"/>
      <c r="AF84" s="37"/>
      <c r="AG84" s="37"/>
      <c r="AH84" s="37"/>
      <c r="AI84" s="37"/>
      <c r="AJ84" s="37"/>
      <c r="AK84" s="37"/>
      <c r="AL84" s="13"/>
      <c r="AM84" s="7"/>
    </row>
    <row r="85" spans="2:39" ht="12" customHeight="1">
      <c r="B85" s="5"/>
      <c r="C85" s="6"/>
      <c r="D85" s="84"/>
      <c r="E85" s="85"/>
      <c r="F85" s="85"/>
      <c r="G85" s="85"/>
      <c r="H85" s="85"/>
      <c r="I85" s="85"/>
      <c r="J85" s="97"/>
      <c r="K85" s="97"/>
      <c r="L85" s="97"/>
      <c r="M85" s="97"/>
      <c r="N85" s="97"/>
      <c r="O85" s="97"/>
      <c r="P85" s="97"/>
      <c r="Q85" s="35"/>
      <c r="R85" s="36"/>
      <c r="S85" s="36"/>
      <c r="T85" s="36"/>
      <c r="U85" s="36"/>
      <c r="V85" s="36"/>
      <c r="W85" s="36"/>
      <c r="X85" s="35"/>
      <c r="Y85" s="26"/>
      <c r="Z85" s="37"/>
      <c r="AA85" s="37"/>
      <c r="AB85" s="37"/>
      <c r="AC85" s="37"/>
      <c r="AD85" s="37"/>
      <c r="AE85" s="37"/>
      <c r="AF85" s="37"/>
      <c r="AG85" s="37"/>
      <c r="AH85" s="37"/>
      <c r="AI85" s="37"/>
      <c r="AJ85" s="37"/>
      <c r="AK85" s="37"/>
      <c r="AL85" s="13"/>
      <c r="AM85" s="7"/>
    </row>
    <row r="86" spans="2:39" ht="12" customHeight="1">
      <c r="B86" s="5"/>
      <c r="C86" s="6"/>
      <c r="D86" s="695">
        <f ca="1">TODAY()</f>
        <v>44272</v>
      </c>
      <c r="E86" s="695"/>
      <c r="F86" s="695"/>
      <c r="G86" s="695"/>
      <c r="H86" s="695"/>
      <c r="I86" s="695"/>
      <c r="J86" s="99"/>
      <c r="K86" s="99"/>
      <c r="L86" s="99"/>
      <c r="M86" s="99"/>
      <c r="N86" s="99"/>
      <c r="O86" s="99"/>
      <c r="P86" s="99"/>
      <c r="Q86" s="369"/>
      <c r="R86" s="27"/>
      <c r="S86" s="36"/>
      <c r="T86" s="36"/>
      <c r="U86" s="36"/>
      <c r="V86" s="36"/>
      <c r="W86" s="36"/>
      <c r="X86" s="35"/>
      <c r="Y86" s="26"/>
      <c r="Z86" s="37"/>
      <c r="AA86" s="37"/>
      <c r="AB86" s="37"/>
      <c r="AC86" s="37"/>
      <c r="AD86" s="37"/>
      <c r="AE86" s="37"/>
      <c r="AF86" s="37"/>
      <c r="AG86" s="37"/>
      <c r="AH86" s="37"/>
      <c r="AI86" s="37"/>
      <c r="AJ86" s="37"/>
      <c r="AK86" s="37"/>
      <c r="AL86" s="13"/>
      <c r="AM86" s="7"/>
    </row>
    <row r="87" spans="2:39" ht="12" customHeight="1">
      <c r="B87" s="5"/>
      <c r="C87" s="6"/>
      <c r="D87" s="38"/>
      <c r="E87" s="35"/>
      <c r="F87" s="35"/>
      <c r="G87" s="35"/>
      <c r="H87" s="35"/>
      <c r="I87" s="35"/>
      <c r="J87" s="35"/>
      <c r="K87" s="35"/>
      <c r="L87" s="35"/>
      <c r="M87" s="35"/>
      <c r="N87" s="35"/>
      <c r="O87" s="35"/>
      <c r="P87" s="35"/>
      <c r="Q87" s="35"/>
      <c r="R87" s="36"/>
      <c r="S87" s="36"/>
      <c r="T87" s="36"/>
      <c r="U87" s="36"/>
      <c r="V87" s="36"/>
      <c r="W87" s="36"/>
      <c r="X87" s="35"/>
      <c r="Y87" s="35"/>
      <c r="Z87" s="37"/>
      <c r="AA87" s="37"/>
      <c r="AB87" s="37"/>
      <c r="AC87" s="37"/>
      <c r="AD87" s="37"/>
      <c r="AE87" s="37"/>
      <c r="AF87" s="37"/>
      <c r="AG87" s="37"/>
      <c r="AH87" s="37"/>
      <c r="AI87" s="37"/>
      <c r="AJ87" s="37"/>
      <c r="AK87" s="37"/>
      <c r="AL87" s="13"/>
      <c r="AM87" s="7"/>
    </row>
    <row r="88" spans="2:39" ht="13.5" thickBot="1">
      <c r="B88" s="14"/>
      <c r="C88" s="15"/>
      <c r="D88" s="15"/>
      <c r="E88" s="15"/>
      <c r="F88" s="15"/>
      <c r="G88" s="15"/>
      <c r="H88" s="15"/>
      <c r="I88" s="15"/>
      <c r="J88" s="15"/>
      <c r="K88" s="15"/>
      <c r="L88" s="15"/>
      <c r="M88" s="15"/>
      <c r="N88" s="15"/>
      <c r="O88" s="15"/>
      <c r="P88" s="15"/>
      <c r="Q88" s="15"/>
      <c r="R88" s="15"/>
      <c r="S88" s="15"/>
      <c r="T88" s="15"/>
      <c r="U88" s="15"/>
      <c r="V88" s="15"/>
      <c r="W88" s="15"/>
      <c r="X88" s="15"/>
      <c r="Y88" s="15"/>
      <c r="Z88" s="15"/>
      <c r="AA88" s="28"/>
      <c r="AB88" s="28"/>
      <c r="AC88" s="15"/>
      <c r="AD88" s="15"/>
      <c r="AE88" s="15"/>
      <c r="AF88" s="15"/>
      <c r="AG88" s="15"/>
      <c r="AH88" s="15"/>
      <c r="AI88" s="15"/>
      <c r="AJ88" s="15"/>
      <c r="AK88" s="15"/>
      <c r="AL88" s="15"/>
      <c r="AM88" s="16"/>
    </row>
    <row r="90" spans="27:28" ht="12.75">
      <c r="AA90" s="1"/>
      <c r="AB90" s="1"/>
    </row>
    <row r="91" spans="27:28" ht="12.75">
      <c r="AA91" s="1"/>
      <c r="AB91" s="1"/>
    </row>
    <row r="92" spans="27:28" ht="12.75">
      <c r="AA92" s="1"/>
      <c r="AB92" s="1"/>
    </row>
    <row r="93" spans="27:28" ht="12.75">
      <c r="AA93" s="1"/>
      <c r="AB93" s="1"/>
    </row>
    <row r="94" spans="27:28" ht="11.25" customHeight="1">
      <c r="AA94" s="1"/>
      <c r="AB94" s="1"/>
    </row>
  </sheetData>
  <sheetProtection/>
  <mergeCells count="198">
    <mergeCell ref="C49:Z51"/>
    <mergeCell ref="AC58:AG59"/>
    <mergeCell ref="C53:Z53"/>
    <mergeCell ref="C52:Z52"/>
    <mergeCell ref="AH70:AL70"/>
    <mergeCell ref="AH71:AL71"/>
    <mergeCell ref="AH60:AL60"/>
    <mergeCell ref="C54:Z55"/>
    <mergeCell ref="C56:Z56"/>
    <mergeCell ref="C67:Z67"/>
    <mergeCell ref="AC65:AG65"/>
    <mergeCell ref="AA63:AB63"/>
    <mergeCell ref="AC49:AG51"/>
    <mergeCell ref="AA37:AB37"/>
    <mergeCell ref="AC56:AG56"/>
    <mergeCell ref="AC67:AG67"/>
    <mergeCell ref="AC41:AG41"/>
    <mergeCell ref="AA40:AB40"/>
    <mergeCell ref="AA67:AB67"/>
    <mergeCell ref="D79:I80"/>
    <mergeCell ref="Q79:W80"/>
    <mergeCell ref="Q81:W81"/>
    <mergeCell ref="C68:Z68"/>
    <mergeCell ref="AA68:AB68"/>
    <mergeCell ref="AC68:AG68"/>
    <mergeCell ref="AA70:AB70"/>
    <mergeCell ref="AC69:AG69"/>
    <mergeCell ref="AC70:AG70"/>
    <mergeCell ref="C70:Z70"/>
    <mergeCell ref="D86:I86"/>
    <mergeCell ref="Q82:W83"/>
    <mergeCell ref="Q84:W84"/>
    <mergeCell ref="Z84:AE84"/>
    <mergeCell ref="Z83:AE83"/>
    <mergeCell ref="D82:P83"/>
    <mergeCell ref="C69:Z69"/>
    <mergeCell ref="AA69:AB69"/>
    <mergeCell ref="C66:Z66"/>
    <mergeCell ref="AA66:AB66"/>
    <mergeCell ref="AA56:AB56"/>
    <mergeCell ref="AA60:AB60"/>
    <mergeCell ref="C63:Z63"/>
    <mergeCell ref="AA62:AB62"/>
    <mergeCell ref="C64:Z64"/>
    <mergeCell ref="C65:Z65"/>
    <mergeCell ref="AH35:AL35"/>
    <mergeCell ref="AC35:AG35"/>
    <mergeCell ref="AC37:AG37"/>
    <mergeCell ref="AC36:AG36"/>
    <mergeCell ref="Q9:S9"/>
    <mergeCell ref="U9:W9"/>
    <mergeCell ref="X9:AA9"/>
    <mergeCell ref="AC34:AG34"/>
    <mergeCell ref="AH34:AL34"/>
    <mergeCell ref="AA42:AB44"/>
    <mergeCell ref="AC42:AG44"/>
    <mergeCell ref="AH42:AL44"/>
    <mergeCell ref="AH36:AL36"/>
    <mergeCell ref="AH37:AL37"/>
    <mergeCell ref="AA39:AB39"/>
    <mergeCell ref="AC39:AG39"/>
    <mergeCell ref="AC40:AG40"/>
    <mergeCell ref="AH39:AL39"/>
    <mergeCell ref="AH40:AL40"/>
    <mergeCell ref="AA34:AB34"/>
    <mergeCell ref="AH38:AL38"/>
    <mergeCell ref="AH69:AL69"/>
    <mergeCell ref="AH67:AL67"/>
    <mergeCell ref="AC66:AG66"/>
    <mergeCell ref="AA64:AB64"/>
    <mergeCell ref="AC64:AG64"/>
    <mergeCell ref="AA65:AB65"/>
    <mergeCell ref="AH66:AL66"/>
    <mergeCell ref="Z80:AE80"/>
    <mergeCell ref="Z81:AE81"/>
    <mergeCell ref="AA74:AB74"/>
    <mergeCell ref="AC71:AG71"/>
    <mergeCell ref="AC74:AG74"/>
    <mergeCell ref="C72:Z72"/>
    <mergeCell ref="AA72:AB72"/>
    <mergeCell ref="C74:Z74"/>
    <mergeCell ref="C73:Z73"/>
    <mergeCell ref="AA73:AB73"/>
    <mergeCell ref="C71:Z71"/>
    <mergeCell ref="AA71:AB71"/>
    <mergeCell ref="AH74:AL74"/>
    <mergeCell ref="AH73:AL73"/>
    <mergeCell ref="AH72:AL72"/>
    <mergeCell ref="AC73:AG73"/>
    <mergeCell ref="AC72:AG72"/>
    <mergeCell ref="C62:Z62"/>
    <mergeCell ref="C61:Z61"/>
    <mergeCell ref="AA61:AB61"/>
    <mergeCell ref="AH45:AL45"/>
    <mergeCell ref="AA46:AB46"/>
    <mergeCell ref="AC46:AG46"/>
    <mergeCell ref="AH46:AL46"/>
    <mergeCell ref="AC45:AG45"/>
    <mergeCell ref="C46:Z46"/>
    <mergeCell ref="AA49:AB51"/>
    <mergeCell ref="AH52:AL52"/>
    <mergeCell ref="AA47:AB47"/>
    <mergeCell ref="AC47:AG47"/>
    <mergeCell ref="AH47:AL47"/>
    <mergeCell ref="AH49:AL51"/>
    <mergeCell ref="AA48:AB48"/>
    <mergeCell ref="AC48:AG48"/>
    <mergeCell ref="AH48:AL48"/>
    <mergeCell ref="AA52:AB52"/>
    <mergeCell ref="AC52:AG52"/>
    <mergeCell ref="C39:Z39"/>
    <mergeCell ref="C35:Z35"/>
    <mergeCell ref="AA35:AB35"/>
    <mergeCell ref="C38:Z38"/>
    <mergeCell ref="AA38:AB38"/>
    <mergeCell ref="C36:Z36"/>
    <mergeCell ref="AA36:AB36"/>
    <mergeCell ref="C37:Z37"/>
    <mergeCell ref="C32:Z32"/>
    <mergeCell ref="AA32:AB32"/>
    <mergeCell ref="AC32:AG32"/>
    <mergeCell ref="AH32:AL32"/>
    <mergeCell ref="C34:Z34"/>
    <mergeCell ref="AC38:AG38"/>
    <mergeCell ref="C33:Z33"/>
    <mergeCell ref="AA33:AB33"/>
    <mergeCell ref="AC33:AG33"/>
    <mergeCell ref="AH33:AL33"/>
    <mergeCell ref="C22:P23"/>
    <mergeCell ref="AD29:AF29"/>
    <mergeCell ref="AI29:AK29"/>
    <mergeCell ref="C28:Z30"/>
    <mergeCell ref="C24:P25"/>
    <mergeCell ref="AD28:AG28"/>
    <mergeCell ref="AC30:AG30"/>
    <mergeCell ref="W10:AA11"/>
    <mergeCell ref="C12:P13"/>
    <mergeCell ref="Q12:AL13"/>
    <mergeCell ref="C14:P15"/>
    <mergeCell ref="AA31:AB31"/>
    <mergeCell ref="AC31:AG31"/>
    <mergeCell ref="AH31:AL31"/>
    <mergeCell ref="AH30:AL30"/>
    <mergeCell ref="AI28:AL28"/>
    <mergeCell ref="AA28:AB30"/>
    <mergeCell ref="B1:AM1"/>
    <mergeCell ref="AE3:AL3"/>
    <mergeCell ref="D4:AL4"/>
    <mergeCell ref="AH5:AL5"/>
    <mergeCell ref="I6:AG7"/>
    <mergeCell ref="C20:P21"/>
    <mergeCell ref="Q20:AL21"/>
    <mergeCell ref="C10:S11"/>
    <mergeCell ref="T10:U11"/>
    <mergeCell ref="V10:V11"/>
    <mergeCell ref="AH41:AL41"/>
    <mergeCell ref="Q14:AL15"/>
    <mergeCell ref="C16:P17"/>
    <mergeCell ref="Q16:AL17"/>
    <mergeCell ref="C18:P19"/>
    <mergeCell ref="Q18:AL19"/>
    <mergeCell ref="Q22:AL23"/>
    <mergeCell ref="Q24:AL25"/>
    <mergeCell ref="C31:Z31"/>
    <mergeCell ref="C40:Z40"/>
    <mergeCell ref="C48:Z48"/>
    <mergeCell ref="C41:Z41"/>
    <mergeCell ref="AA41:AB41"/>
    <mergeCell ref="C45:Z45"/>
    <mergeCell ref="C42:Z44"/>
    <mergeCell ref="AA45:AB45"/>
    <mergeCell ref="C47:Z47"/>
    <mergeCell ref="AH54:AL55"/>
    <mergeCell ref="AA53:AB53"/>
    <mergeCell ref="AC53:AG53"/>
    <mergeCell ref="AH53:AL53"/>
    <mergeCell ref="AA54:AB55"/>
    <mergeCell ref="AC54:AG55"/>
    <mergeCell ref="AH56:AL56"/>
    <mergeCell ref="C57:Z57"/>
    <mergeCell ref="C58:Z59"/>
    <mergeCell ref="C60:Z60"/>
    <mergeCell ref="AA57:AB57"/>
    <mergeCell ref="AC57:AG57"/>
    <mergeCell ref="AH57:AL57"/>
    <mergeCell ref="AA58:AB59"/>
    <mergeCell ref="AH58:AL59"/>
    <mergeCell ref="AC60:AG60"/>
    <mergeCell ref="AR69:AT69"/>
    <mergeCell ref="AH61:AL61"/>
    <mergeCell ref="AC63:AG63"/>
    <mergeCell ref="AH63:AL63"/>
    <mergeCell ref="AC62:AG62"/>
    <mergeCell ref="AH62:AL62"/>
    <mergeCell ref="AH64:AL64"/>
    <mergeCell ref="AH65:AL65"/>
    <mergeCell ref="AH68:AL68"/>
    <mergeCell ref="AC61:AG61"/>
  </mergeCells>
  <conditionalFormatting sqref="C14 C24 C12 C22 C16 C33:C41 C62:C74">
    <cfRule type="expression" priority="1" dxfId="0" stopIfTrue="1">
      <formula>TODAY()&gt;ДНИ</formula>
    </cfRule>
  </conditionalFormatting>
  <conditionalFormatting sqref="AQ69:AU69">
    <cfRule type="expression" priority="3" dxfId="9" stopIfTrue="1">
      <formula>$AC$69&lt;&gt;$AR$69</formula>
    </cfRule>
  </conditionalFormatting>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57"/>
  </sheetPr>
  <dimension ref="A1:BH156"/>
  <sheetViews>
    <sheetView zoomScalePageLayoutView="0" workbookViewId="0" topLeftCell="A1">
      <pane ySplit="1" topLeftCell="A2" activePane="bottomLeft" state="frozen"/>
      <selection pane="topLeft" activeCell="A1" sqref="A1"/>
      <selection pane="bottomLeft" activeCell="A1" sqref="A1"/>
    </sheetView>
  </sheetViews>
  <sheetFormatPr defaultColWidth="2.625" defaultRowHeight="12.75"/>
  <cols>
    <col min="1" max="8" width="2.625" style="1" customWidth="1"/>
    <col min="9" max="9" width="2.75390625" style="1" bestFit="1" customWidth="1"/>
    <col min="10" max="10" width="3.00390625" style="1" bestFit="1" customWidth="1"/>
    <col min="11" max="11" width="2.625" style="1" customWidth="1"/>
    <col min="12" max="12" width="2.75390625" style="1" bestFit="1" customWidth="1"/>
    <col min="13" max="14" width="2.625" style="1" customWidth="1"/>
    <col min="15" max="15" width="2.75390625" style="1" bestFit="1" customWidth="1"/>
    <col min="16" max="20" width="2.625" style="1" customWidth="1"/>
    <col min="21" max="21" width="2.00390625" style="1" customWidth="1"/>
    <col min="22" max="29" width="2.625" style="1" customWidth="1"/>
    <col min="30" max="30" width="3.375" style="1" customWidth="1"/>
    <col min="31" max="31" width="2.625" style="1" customWidth="1"/>
    <col min="32" max="32" width="2.625" style="31" customWidth="1"/>
    <col min="33" max="33" width="3.375" style="31" customWidth="1"/>
    <col min="34" max="34" width="3.25390625" style="31" customWidth="1"/>
    <col min="35" max="38" width="2.625" style="31" customWidth="1"/>
    <col min="39" max="46" width="2.625" style="1" customWidth="1"/>
    <col min="47" max="47" width="2.125" style="1" customWidth="1"/>
    <col min="48" max="48" width="2.625" style="1" customWidth="1"/>
    <col min="49" max="49" width="2.25390625" style="1" customWidth="1"/>
    <col min="50" max="52" width="2.625" style="1" customWidth="1"/>
    <col min="53" max="53" width="2.125" style="1" customWidth="1"/>
    <col min="54" max="54" width="2.375" style="1" customWidth="1"/>
    <col min="55" max="57" width="2.625" style="1" customWidth="1"/>
    <col min="58" max="58" width="2.75390625" style="1" customWidth="1"/>
    <col min="59" max="60" width="2.625" style="1" customWidth="1"/>
    <col min="61" max="16384" width="2.625" style="1" customWidth="1"/>
  </cols>
  <sheetData>
    <row r="1" spans="2:57"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row>
    <row r="2" spans="2:58" ht="10.5" customHeight="1">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6"/>
      <c r="AG2" s="136"/>
      <c r="AH2" s="136"/>
      <c r="AI2" s="136"/>
      <c r="AJ2" s="136"/>
      <c r="AK2" s="136"/>
      <c r="AL2" s="136"/>
      <c r="AM2" s="135"/>
      <c r="AN2" s="135"/>
      <c r="AO2" s="135"/>
      <c r="AP2" s="135"/>
      <c r="AQ2" s="135"/>
      <c r="AR2" s="135"/>
      <c r="AS2" s="135"/>
      <c r="AT2" s="135"/>
      <c r="AU2" s="135"/>
      <c r="AV2" s="135"/>
      <c r="AW2" s="135"/>
      <c r="AX2" s="135"/>
      <c r="AY2" s="135"/>
      <c r="AZ2" s="135"/>
      <c r="BA2" s="135"/>
      <c r="BB2" s="135"/>
      <c r="BC2" s="135"/>
      <c r="BD2" s="135"/>
      <c r="BE2" s="135"/>
      <c r="BF2" s="137"/>
    </row>
    <row r="3" spans="2:58" s="32" customFormat="1" ht="10.5" customHeight="1">
      <c r="B3" s="138"/>
      <c r="C3" s="79"/>
      <c r="D3" s="79"/>
      <c r="E3" s="79"/>
      <c r="F3" s="79"/>
      <c r="G3" s="79"/>
      <c r="H3" s="79"/>
      <c r="I3" s="79"/>
      <c r="J3" s="79"/>
      <c r="K3" s="79"/>
      <c r="L3" s="79"/>
      <c r="M3" s="79"/>
      <c r="N3" s="79"/>
      <c r="O3" s="79"/>
      <c r="P3" s="206"/>
      <c r="Q3" s="206"/>
      <c r="R3" s="44"/>
      <c r="S3" s="187"/>
      <c r="T3" s="187"/>
      <c r="U3" s="187"/>
      <c r="V3" s="187"/>
      <c r="W3" s="187"/>
      <c r="X3" s="187"/>
      <c r="Y3" s="187"/>
      <c r="Z3" s="187"/>
      <c r="AA3" s="187"/>
      <c r="AB3" s="187"/>
      <c r="AC3" s="187"/>
      <c r="AD3" s="187"/>
      <c r="AE3" s="188"/>
      <c r="AF3" s="188"/>
      <c r="AG3" s="187"/>
      <c r="AH3" s="187"/>
      <c r="AI3" s="187"/>
      <c r="AJ3" s="727" t="s">
        <v>484</v>
      </c>
      <c r="AK3" s="727"/>
      <c r="AL3" s="727"/>
      <c r="AM3" s="727"/>
      <c r="AN3" s="727"/>
      <c r="AO3" s="727"/>
      <c r="AP3" s="727"/>
      <c r="AQ3" s="727"/>
      <c r="AR3" s="727"/>
      <c r="AS3" s="727"/>
      <c r="AT3" s="727"/>
      <c r="AU3" s="727"/>
      <c r="AV3" s="727"/>
      <c r="AW3" s="727"/>
      <c r="AX3" s="727"/>
      <c r="AY3" s="727"/>
      <c r="AZ3" s="727"/>
      <c r="BA3" s="727"/>
      <c r="BB3" s="727"/>
      <c r="BC3" s="727"/>
      <c r="BD3" s="727"/>
      <c r="BE3" s="727"/>
      <c r="BF3" s="139"/>
    </row>
    <row r="4" spans="2:58" ht="10.5" customHeight="1">
      <c r="B4" s="140"/>
      <c r="C4" s="141"/>
      <c r="D4" s="141"/>
      <c r="E4" s="141"/>
      <c r="F4" s="141"/>
      <c r="G4" s="141"/>
      <c r="H4" s="141"/>
      <c r="I4" s="141"/>
      <c r="J4" s="141"/>
      <c r="K4" s="141"/>
      <c r="L4" s="141"/>
      <c r="M4" s="141"/>
      <c r="N4" s="141"/>
      <c r="O4" s="141"/>
      <c r="P4" s="141"/>
      <c r="Q4" s="141"/>
      <c r="R4" s="141"/>
      <c r="S4" s="728" t="s">
        <v>649</v>
      </c>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142"/>
    </row>
    <row r="5" spans="2:58" ht="8.25" customHeight="1">
      <c r="B5" s="140"/>
      <c r="C5" s="141"/>
      <c r="D5" s="93"/>
      <c r="E5" s="141"/>
      <c r="F5" s="141"/>
      <c r="G5" s="141"/>
      <c r="H5" s="141"/>
      <c r="I5" s="141"/>
      <c r="J5" s="141"/>
      <c r="K5" s="141"/>
      <c r="L5" s="141"/>
      <c r="M5" s="141"/>
      <c r="N5" s="141"/>
      <c r="O5" s="141"/>
      <c r="P5" s="141"/>
      <c r="Q5" s="141"/>
      <c r="R5" s="141"/>
      <c r="S5" s="143"/>
      <c r="T5" s="143"/>
      <c r="U5" s="143"/>
      <c r="V5" s="143"/>
      <c r="W5" s="143"/>
      <c r="X5" s="143"/>
      <c r="Y5" s="143"/>
      <c r="Z5" s="143"/>
      <c r="AA5" s="143"/>
      <c r="AB5" s="143"/>
      <c r="AC5" s="143"/>
      <c r="AD5" s="143"/>
      <c r="AE5" s="144"/>
      <c r="AF5" s="144"/>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455" t="s">
        <v>605</v>
      </c>
      <c r="BF5" s="142"/>
    </row>
    <row r="6" spans="2:58" ht="17.25" customHeight="1">
      <c r="B6" s="140"/>
      <c r="C6" s="699" t="s">
        <v>859</v>
      </c>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c r="BF6" s="142"/>
    </row>
    <row r="7" spans="2:58" ht="15.75" customHeight="1">
      <c r="B7" s="140"/>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142"/>
    </row>
    <row r="8" spans="2:58" ht="5.25" customHeight="1">
      <c r="B8" s="140"/>
      <c r="C8" s="141"/>
      <c r="D8" s="141"/>
      <c r="E8" s="141"/>
      <c r="F8" s="141"/>
      <c r="G8" s="141"/>
      <c r="H8" s="141"/>
      <c r="I8" s="141"/>
      <c r="J8" s="141"/>
      <c r="K8" s="141"/>
      <c r="L8" s="350"/>
      <c r="M8" s="351"/>
      <c r="N8" s="351"/>
      <c r="O8" s="351"/>
      <c r="P8" s="351"/>
      <c r="Q8" s="351"/>
      <c r="R8" s="351"/>
      <c r="S8" s="351"/>
      <c r="T8" s="351"/>
      <c r="U8" s="150"/>
      <c r="V8" s="150"/>
      <c r="W8" s="352"/>
      <c r="X8" s="151"/>
      <c r="Y8" s="351"/>
      <c r="Z8" s="351"/>
      <c r="AA8" s="351"/>
      <c r="AB8" s="351"/>
      <c r="AC8" s="351"/>
      <c r="AD8" s="351"/>
      <c r="AE8" s="351"/>
      <c r="AF8" s="351"/>
      <c r="AG8" s="150"/>
      <c r="AH8" s="150"/>
      <c r="AI8" s="150"/>
      <c r="AJ8" s="150"/>
      <c r="AK8" s="150"/>
      <c r="AL8" s="150"/>
      <c r="AM8" s="352"/>
      <c r="AN8" s="151"/>
      <c r="AO8" s="141"/>
      <c r="AP8" s="141"/>
      <c r="AQ8" s="141"/>
      <c r="AR8" s="141"/>
      <c r="AS8" s="141"/>
      <c r="AT8" s="141"/>
      <c r="AU8" s="141"/>
      <c r="AV8" s="141"/>
      <c r="AW8" s="141"/>
      <c r="AX8" s="141"/>
      <c r="AY8" s="141"/>
      <c r="AZ8" s="141"/>
      <c r="BA8" s="141"/>
      <c r="BB8" s="141"/>
      <c r="BC8" s="141"/>
      <c r="BD8" s="141"/>
      <c r="BE8" s="141"/>
      <c r="BF8" s="142"/>
    </row>
    <row r="9" spans="2:58" s="39" customFormat="1" ht="10.5" customHeight="1">
      <c r="B9" s="58"/>
      <c r="C9" s="6"/>
      <c r="D9" s="6"/>
      <c r="E9" s="6"/>
      <c r="F9" s="6"/>
      <c r="G9" s="6"/>
      <c r="H9" s="6"/>
      <c r="I9" s="6"/>
      <c r="J9" s="17"/>
      <c r="K9" s="17"/>
      <c r="L9" s="17"/>
      <c r="M9" s="17"/>
      <c r="N9" s="17"/>
      <c r="O9" s="17"/>
      <c r="P9" s="17"/>
      <c r="Q9" s="17"/>
      <c r="R9" s="17"/>
      <c r="S9" s="17"/>
      <c r="T9" s="17"/>
      <c r="U9" s="17"/>
      <c r="V9" s="17"/>
      <c r="W9" s="17"/>
      <c r="X9" s="355" t="s">
        <v>519</v>
      </c>
      <c r="Y9" s="692">
        <f>'Форма №1'!$AQ$19</f>
        <v>43466</v>
      </c>
      <c r="Z9" s="692"/>
      <c r="AA9" s="692"/>
      <c r="AB9" s="356" t="s">
        <v>855</v>
      </c>
      <c r="AC9" s="693">
        <f>'Форма №1'!$AQ$20</f>
        <v>43830</v>
      </c>
      <c r="AD9" s="693"/>
      <c r="AE9" s="693"/>
      <c r="AF9" s="694">
        <f>'Форма №1'!AB55</f>
        <v>43830</v>
      </c>
      <c r="AG9" s="694"/>
      <c r="AH9" s="694"/>
      <c r="AI9" s="694"/>
      <c r="AJ9" s="353"/>
      <c r="AK9" s="17"/>
      <c r="AL9" s="17"/>
      <c r="AM9" s="352"/>
      <c r="AN9" s="202"/>
      <c r="AO9" s="202"/>
      <c r="AP9" s="354"/>
      <c r="AQ9" s="354"/>
      <c r="AR9" s="354"/>
      <c r="AS9" s="354"/>
      <c r="AT9" s="354"/>
      <c r="AU9" s="354"/>
      <c r="AV9" s="80"/>
      <c r="AW9" s="6"/>
      <c r="AX9" s="6"/>
      <c r="AY9" s="6"/>
      <c r="AZ9" s="6"/>
      <c r="BA9" s="6"/>
      <c r="BB9" s="6"/>
      <c r="BC9" s="6"/>
      <c r="BD9" s="141"/>
      <c r="BE9" s="141"/>
      <c r="BF9" s="115"/>
    </row>
    <row r="10" spans="2:58" ht="10.5" customHeight="1">
      <c r="B10" s="140"/>
      <c r="C10" s="213"/>
      <c r="D10" s="213"/>
      <c r="E10" s="213"/>
      <c r="F10" s="213"/>
      <c r="G10" s="213"/>
      <c r="H10" s="213"/>
      <c r="I10" s="213"/>
      <c r="J10" s="213"/>
      <c r="K10" s="213"/>
      <c r="L10" s="213"/>
      <c r="M10" s="213"/>
      <c r="N10" s="213"/>
      <c r="O10" s="213"/>
      <c r="P10" s="213"/>
      <c r="Q10" s="213"/>
      <c r="R10" s="213"/>
      <c r="S10" s="213"/>
      <c r="T10" s="213"/>
      <c r="U10" s="213"/>
      <c r="V10" s="213"/>
      <c r="W10" s="214"/>
      <c r="X10" s="214"/>
      <c r="Y10" s="147"/>
      <c r="Z10" s="189"/>
      <c r="AA10" s="189"/>
      <c r="AB10" s="189"/>
      <c r="AC10" s="147"/>
      <c r="AD10" s="147"/>
      <c r="AE10" s="147"/>
      <c r="AF10" s="147"/>
      <c r="AG10" s="147"/>
      <c r="AH10" s="147"/>
      <c r="AI10" s="147"/>
      <c r="AJ10" s="147"/>
      <c r="AK10" s="147"/>
      <c r="AL10" s="147"/>
      <c r="AM10" s="147"/>
      <c r="AN10" s="207"/>
      <c r="AO10" s="207"/>
      <c r="AP10" s="207"/>
      <c r="AQ10" s="207"/>
      <c r="AR10" s="207"/>
      <c r="AS10" s="207"/>
      <c r="AT10" s="207"/>
      <c r="AU10" s="207"/>
      <c r="AV10" s="207"/>
      <c r="AW10" s="207"/>
      <c r="AX10" s="207"/>
      <c r="AY10" s="207"/>
      <c r="AZ10" s="207"/>
      <c r="BA10" s="207"/>
      <c r="BB10" s="207"/>
      <c r="BC10" s="207"/>
      <c r="BD10" s="207"/>
      <c r="BE10" s="207"/>
      <c r="BF10" s="142"/>
    </row>
    <row r="11" spans="2:58" s="10" customFormat="1" ht="10.5" customHeight="1">
      <c r="B11" s="145"/>
      <c r="C11" s="194"/>
      <c r="D11" s="194"/>
      <c r="E11" s="194"/>
      <c r="F11" s="194"/>
      <c r="G11" s="194"/>
      <c r="H11" s="194"/>
      <c r="I11" s="194"/>
      <c r="J11" s="194"/>
      <c r="K11" s="194"/>
      <c r="L11" s="194"/>
      <c r="M11" s="194"/>
      <c r="N11" s="194"/>
      <c r="O11" s="194"/>
      <c r="P11" s="194"/>
      <c r="Q11" s="194"/>
      <c r="R11" s="194"/>
      <c r="S11" s="194"/>
      <c r="T11" s="194"/>
      <c r="U11" s="194"/>
      <c r="V11" s="194"/>
      <c r="W11" s="215"/>
      <c r="X11" s="215"/>
      <c r="Y11" s="216"/>
      <c r="Z11" s="189"/>
      <c r="AA11" s="189"/>
      <c r="AB11" s="189"/>
      <c r="AC11" s="147"/>
      <c r="AD11" s="216"/>
      <c r="AE11" s="216"/>
      <c r="AF11" s="216"/>
      <c r="AG11" s="216"/>
      <c r="AH11" s="216"/>
      <c r="AI11" s="216"/>
      <c r="AJ11" s="216"/>
      <c r="AK11" s="216"/>
      <c r="AL11" s="216"/>
      <c r="AM11" s="216"/>
      <c r="AN11" s="208"/>
      <c r="AO11" s="208"/>
      <c r="AP11" s="208"/>
      <c r="AQ11" s="208"/>
      <c r="AR11" s="208"/>
      <c r="AS11" s="208"/>
      <c r="AT11" s="208"/>
      <c r="AU11" s="208"/>
      <c r="AV11" s="208"/>
      <c r="AW11" s="208"/>
      <c r="AX11" s="208"/>
      <c r="AY11" s="208"/>
      <c r="AZ11" s="208"/>
      <c r="BA11" s="208"/>
      <c r="BB11" s="208"/>
      <c r="BC11" s="208"/>
      <c r="BD11" s="208"/>
      <c r="BE11" s="208"/>
      <c r="BF11" s="146"/>
    </row>
    <row r="12" spans="2:58" s="10" customFormat="1" ht="10.5" customHeight="1">
      <c r="B12" s="145"/>
      <c r="C12" s="512" t="s">
        <v>362</v>
      </c>
      <c r="D12" s="513"/>
      <c r="E12" s="513"/>
      <c r="F12" s="513"/>
      <c r="G12" s="513"/>
      <c r="H12" s="513"/>
      <c r="I12" s="513"/>
      <c r="J12" s="513"/>
      <c r="K12" s="513"/>
      <c r="L12" s="513"/>
      <c r="M12" s="513"/>
      <c r="N12" s="513"/>
      <c r="O12" s="513"/>
      <c r="P12" s="513"/>
      <c r="Q12" s="513"/>
      <c r="R12" s="513"/>
      <c r="S12" s="514"/>
      <c r="T12" s="700">
        <f>IF('Форма №1'!Q23=0,"",'Форма №1'!Q23)</f>
      </c>
      <c r="U12" s="701"/>
      <c r="V12" s="701"/>
      <c r="W12" s="701"/>
      <c r="X12" s="701"/>
      <c r="Y12" s="701"/>
      <c r="Z12" s="701"/>
      <c r="AA12" s="701"/>
      <c r="AB12" s="701"/>
      <c r="AC12" s="701"/>
      <c r="AD12" s="701"/>
      <c r="AE12" s="701"/>
      <c r="AF12" s="701"/>
      <c r="AG12" s="701"/>
      <c r="AH12" s="701"/>
      <c r="AI12" s="701"/>
      <c r="AJ12" s="701"/>
      <c r="AK12" s="701"/>
      <c r="AL12" s="701"/>
      <c r="AM12" s="701"/>
      <c r="AN12" s="701"/>
      <c r="AO12" s="701"/>
      <c r="AP12" s="701"/>
      <c r="AQ12" s="701"/>
      <c r="AR12" s="701"/>
      <c r="AS12" s="701"/>
      <c r="AT12" s="701"/>
      <c r="AU12" s="701"/>
      <c r="AV12" s="701"/>
      <c r="AW12" s="701"/>
      <c r="AX12" s="701"/>
      <c r="AY12" s="701"/>
      <c r="AZ12" s="701"/>
      <c r="BA12" s="701"/>
      <c r="BB12" s="701"/>
      <c r="BC12" s="701"/>
      <c r="BD12" s="701"/>
      <c r="BE12" s="702"/>
      <c r="BF12" s="146"/>
    </row>
    <row r="13" spans="2:58" s="10" customFormat="1" ht="10.5" customHeight="1">
      <c r="B13" s="145"/>
      <c r="C13" s="515"/>
      <c r="D13" s="516"/>
      <c r="E13" s="516"/>
      <c r="F13" s="516"/>
      <c r="G13" s="516"/>
      <c r="H13" s="516"/>
      <c r="I13" s="516"/>
      <c r="J13" s="516"/>
      <c r="K13" s="516"/>
      <c r="L13" s="516"/>
      <c r="M13" s="516"/>
      <c r="N13" s="516"/>
      <c r="O13" s="516"/>
      <c r="P13" s="516"/>
      <c r="Q13" s="516"/>
      <c r="R13" s="516"/>
      <c r="S13" s="517"/>
      <c r="T13" s="703"/>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4"/>
      <c r="AZ13" s="704"/>
      <c r="BA13" s="704"/>
      <c r="BB13" s="704"/>
      <c r="BC13" s="704"/>
      <c r="BD13" s="704"/>
      <c r="BE13" s="705"/>
      <c r="BF13" s="146"/>
    </row>
    <row r="14" spans="2:58" s="10" customFormat="1" ht="10.5" customHeight="1">
      <c r="B14" s="145"/>
      <c r="C14" s="512" t="s">
        <v>369</v>
      </c>
      <c r="D14" s="513"/>
      <c r="E14" s="513"/>
      <c r="F14" s="513"/>
      <c r="G14" s="513"/>
      <c r="H14" s="513"/>
      <c r="I14" s="513"/>
      <c r="J14" s="513"/>
      <c r="K14" s="513"/>
      <c r="L14" s="513"/>
      <c r="M14" s="513"/>
      <c r="N14" s="513"/>
      <c r="O14" s="513"/>
      <c r="P14" s="513"/>
      <c r="Q14" s="513"/>
      <c r="R14" s="513"/>
      <c r="S14" s="514"/>
      <c r="T14" s="700">
        <f>IF('Форма №1'!Q25=0,"",'Форма №1'!Q25)</f>
      </c>
      <c r="U14" s="701"/>
      <c r="V14" s="701"/>
      <c r="W14" s="701"/>
      <c r="X14" s="701"/>
      <c r="Y14" s="701"/>
      <c r="Z14" s="701"/>
      <c r="AA14" s="701"/>
      <c r="AB14" s="701"/>
      <c r="AC14" s="701"/>
      <c r="AD14" s="701"/>
      <c r="AE14" s="701"/>
      <c r="AF14" s="701"/>
      <c r="AG14" s="701"/>
      <c r="AH14" s="701"/>
      <c r="AI14" s="701"/>
      <c r="AJ14" s="701"/>
      <c r="AK14" s="701"/>
      <c r="AL14" s="701"/>
      <c r="AM14" s="701"/>
      <c r="AN14" s="701"/>
      <c r="AO14" s="701"/>
      <c r="AP14" s="701"/>
      <c r="AQ14" s="701"/>
      <c r="AR14" s="701"/>
      <c r="AS14" s="701"/>
      <c r="AT14" s="701"/>
      <c r="AU14" s="701"/>
      <c r="AV14" s="701"/>
      <c r="AW14" s="701"/>
      <c r="AX14" s="701"/>
      <c r="AY14" s="701"/>
      <c r="AZ14" s="701"/>
      <c r="BA14" s="701"/>
      <c r="BB14" s="701"/>
      <c r="BC14" s="701"/>
      <c r="BD14" s="701"/>
      <c r="BE14" s="702"/>
      <c r="BF14" s="146"/>
    </row>
    <row r="15" spans="2:58" s="10" customFormat="1" ht="10.5" customHeight="1">
      <c r="B15" s="145"/>
      <c r="C15" s="515"/>
      <c r="D15" s="516"/>
      <c r="E15" s="516"/>
      <c r="F15" s="516"/>
      <c r="G15" s="516"/>
      <c r="H15" s="516"/>
      <c r="I15" s="516"/>
      <c r="J15" s="516"/>
      <c r="K15" s="516"/>
      <c r="L15" s="516"/>
      <c r="M15" s="516"/>
      <c r="N15" s="516"/>
      <c r="O15" s="516"/>
      <c r="P15" s="516"/>
      <c r="Q15" s="516"/>
      <c r="R15" s="516"/>
      <c r="S15" s="517"/>
      <c r="T15" s="703"/>
      <c r="U15" s="704"/>
      <c r="V15" s="704"/>
      <c r="W15" s="704"/>
      <c r="X15" s="704"/>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704"/>
      <c r="BC15" s="704"/>
      <c r="BD15" s="704"/>
      <c r="BE15" s="705"/>
      <c r="BF15" s="146"/>
    </row>
    <row r="16" spans="2:58" s="10" customFormat="1" ht="10.5" customHeight="1">
      <c r="B16" s="145"/>
      <c r="C16" s="512" t="s">
        <v>486</v>
      </c>
      <c r="D16" s="513"/>
      <c r="E16" s="513"/>
      <c r="F16" s="513"/>
      <c r="G16" s="513"/>
      <c r="H16" s="513"/>
      <c r="I16" s="513"/>
      <c r="J16" s="513"/>
      <c r="K16" s="513"/>
      <c r="L16" s="513"/>
      <c r="M16" s="513"/>
      <c r="N16" s="513"/>
      <c r="O16" s="513"/>
      <c r="P16" s="513"/>
      <c r="Q16" s="513"/>
      <c r="R16" s="513"/>
      <c r="S16" s="514"/>
      <c r="T16" s="700">
        <f>IF('Форма №1'!Q27=0,"",'Форма №1'!Q27)</f>
      </c>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1"/>
      <c r="AV16" s="701"/>
      <c r="AW16" s="701"/>
      <c r="AX16" s="701"/>
      <c r="AY16" s="701"/>
      <c r="AZ16" s="701"/>
      <c r="BA16" s="701"/>
      <c r="BB16" s="701"/>
      <c r="BC16" s="701"/>
      <c r="BD16" s="701"/>
      <c r="BE16" s="702"/>
      <c r="BF16" s="146"/>
    </row>
    <row r="17" spans="1:58" s="10" customFormat="1" ht="10.5" customHeight="1">
      <c r="A17" s="10" t="s">
        <v>363</v>
      </c>
      <c r="B17" s="145"/>
      <c r="C17" s="515"/>
      <c r="D17" s="516"/>
      <c r="E17" s="516"/>
      <c r="F17" s="516"/>
      <c r="G17" s="516"/>
      <c r="H17" s="516"/>
      <c r="I17" s="516"/>
      <c r="J17" s="516"/>
      <c r="K17" s="516"/>
      <c r="L17" s="516"/>
      <c r="M17" s="516"/>
      <c r="N17" s="516"/>
      <c r="O17" s="516"/>
      <c r="P17" s="516"/>
      <c r="Q17" s="516"/>
      <c r="R17" s="516"/>
      <c r="S17" s="517"/>
      <c r="T17" s="703"/>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B17" s="704"/>
      <c r="BC17" s="704"/>
      <c r="BD17" s="704"/>
      <c r="BE17" s="705"/>
      <c r="BF17" s="146"/>
    </row>
    <row r="18" spans="2:58" s="10" customFormat="1" ht="10.5" customHeight="1">
      <c r="B18" s="145"/>
      <c r="C18" s="518" t="s">
        <v>365</v>
      </c>
      <c r="D18" s="518"/>
      <c r="E18" s="518"/>
      <c r="F18" s="518"/>
      <c r="G18" s="518"/>
      <c r="H18" s="518"/>
      <c r="I18" s="518"/>
      <c r="J18" s="518"/>
      <c r="K18" s="518"/>
      <c r="L18" s="518"/>
      <c r="M18" s="518"/>
      <c r="N18" s="518"/>
      <c r="O18" s="518"/>
      <c r="P18" s="518"/>
      <c r="Q18" s="518"/>
      <c r="R18" s="518"/>
      <c r="S18" s="518"/>
      <c r="T18" s="700">
        <f>IF('Форма №1'!Q29=0,"",'Форма №1'!Q29)</f>
      </c>
      <c r="U18" s="701"/>
      <c r="V18" s="701"/>
      <c r="W18" s="701"/>
      <c r="X18" s="701"/>
      <c r="Y18" s="701"/>
      <c r="Z18" s="701"/>
      <c r="AA18" s="701"/>
      <c r="AB18" s="701"/>
      <c r="AC18" s="701"/>
      <c r="AD18" s="701"/>
      <c r="AE18" s="701"/>
      <c r="AF18" s="701"/>
      <c r="AG18" s="701"/>
      <c r="AH18" s="701"/>
      <c r="AI18" s="701"/>
      <c r="AJ18" s="701"/>
      <c r="AK18" s="701"/>
      <c r="AL18" s="701"/>
      <c r="AM18" s="701"/>
      <c r="AN18" s="701"/>
      <c r="AO18" s="701"/>
      <c r="AP18" s="701"/>
      <c r="AQ18" s="701"/>
      <c r="AR18" s="701"/>
      <c r="AS18" s="701"/>
      <c r="AT18" s="701"/>
      <c r="AU18" s="701"/>
      <c r="AV18" s="701"/>
      <c r="AW18" s="701"/>
      <c r="AX18" s="701"/>
      <c r="AY18" s="701"/>
      <c r="AZ18" s="701"/>
      <c r="BA18" s="701"/>
      <c r="BB18" s="701"/>
      <c r="BC18" s="701"/>
      <c r="BD18" s="701"/>
      <c r="BE18" s="702"/>
      <c r="BF18" s="146"/>
    </row>
    <row r="19" spans="2:58" ht="10.5" customHeight="1">
      <c r="B19" s="140"/>
      <c r="C19" s="518"/>
      <c r="D19" s="518"/>
      <c r="E19" s="518"/>
      <c r="F19" s="518"/>
      <c r="G19" s="518"/>
      <c r="H19" s="518"/>
      <c r="I19" s="518"/>
      <c r="J19" s="518"/>
      <c r="K19" s="518"/>
      <c r="L19" s="518"/>
      <c r="M19" s="518"/>
      <c r="N19" s="518"/>
      <c r="O19" s="518"/>
      <c r="P19" s="518"/>
      <c r="Q19" s="518"/>
      <c r="R19" s="518"/>
      <c r="S19" s="518"/>
      <c r="T19" s="703"/>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c r="BC19" s="704"/>
      <c r="BD19" s="704"/>
      <c r="BE19" s="705"/>
      <c r="BF19" s="142"/>
    </row>
    <row r="20" spans="2:58" ht="10.5" customHeight="1">
      <c r="B20" s="140"/>
      <c r="C20" s="512" t="s">
        <v>366</v>
      </c>
      <c r="D20" s="513"/>
      <c r="E20" s="513"/>
      <c r="F20" s="513"/>
      <c r="G20" s="513"/>
      <c r="H20" s="513"/>
      <c r="I20" s="513"/>
      <c r="J20" s="513"/>
      <c r="K20" s="513"/>
      <c r="L20" s="513"/>
      <c r="M20" s="513"/>
      <c r="N20" s="513"/>
      <c r="O20" s="513"/>
      <c r="P20" s="513"/>
      <c r="Q20" s="513"/>
      <c r="R20" s="513"/>
      <c r="S20" s="514"/>
      <c r="T20" s="700">
        <f>IF('Форма №1'!Q31=0,"",'Форма №1'!Q31)</f>
      </c>
      <c r="U20" s="701"/>
      <c r="V20" s="701"/>
      <c r="W20" s="701"/>
      <c r="X20" s="701"/>
      <c r="Y20" s="701"/>
      <c r="Z20" s="701"/>
      <c r="AA20" s="701"/>
      <c r="AB20" s="701"/>
      <c r="AC20" s="701"/>
      <c r="AD20" s="701"/>
      <c r="AE20" s="701"/>
      <c r="AF20" s="701"/>
      <c r="AG20" s="701"/>
      <c r="AH20" s="701"/>
      <c r="AI20" s="701"/>
      <c r="AJ20" s="701"/>
      <c r="AK20" s="701"/>
      <c r="AL20" s="701"/>
      <c r="AM20" s="701"/>
      <c r="AN20" s="701"/>
      <c r="AO20" s="701"/>
      <c r="AP20" s="701"/>
      <c r="AQ20" s="701"/>
      <c r="AR20" s="701"/>
      <c r="AS20" s="701"/>
      <c r="AT20" s="701"/>
      <c r="AU20" s="701"/>
      <c r="AV20" s="701"/>
      <c r="AW20" s="701"/>
      <c r="AX20" s="701"/>
      <c r="AY20" s="701"/>
      <c r="AZ20" s="701"/>
      <c r="BA20" s="701"/>
      <c r="BB20" s="701"/>
      <c r="BC20" s="701"/>
      <c r="BD20" s="701"/>
      <c r="BE20" s="702"/>
      <c r="BF20" s="142"/>
    </row>
    <row r="21" spans="2:58" s="10" customFormat="1" ht="10.5" customHeight="1">
      <c r="B21" s="145"/>
      <c r="C21" s="515"/>
      <c r="D21" s="516"/>
      <c r="E21" s="516"/>
      <c r="F21" s="516"/>
      <c r="G21" s="516"/>
      <c r="H21" s="516"/>
      <c r="I21" s="516"/>
      <c r="J21" s="516"/>
      <c r="K21" s="516"/>
      <c r="L21" s="516"/>
      <c r="M21" s="516"/>
      <c r="N21" s="516"/>
      <c r="O21" s="516"/>
      <c r="P21" s="516"/>
      <c r="Q21" s="516"/>
      <c r="R21" s="516"/>
      <c r="S21" s="517"/>
      <c r="T21" s="703"/>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c r="BC21" s="704"/>
      <c r="BD21" s="704"/>
      <c r="BE21" s="705"/>
      <c r="BF21" s="146"/>
    </row>
    <row r="22" spans="2:58" s="10" customFormat="1" ht="10.5" customHeight="1">
      <c r="B22" s="145"/>
      <c r="C22" s="512" t="s">
        <v>434</v>
      </c>
      <c r="D22" s="513"/>
      <c r="E22" s="513"/>
      <c r="F22" s="513"/>
      <c r="G22" s="513"/>
      <c r="H22" s="513"/>
      <c r="I22" s="513"/>
      <c r="J22" s="513"/>
      <c r="K22" s="513"/>
      <c r="L22" s="513"/>
      <c r="M22" s="513"/>
      <c r="N22" s="513"/>
      <c r="O22" s="513"/>
      <c r="P22" s="513"/>
      <c r="Q22" s="513"/>
      <c r="R22" s="513"/>
      <c r="S22" s="514"/>
      <c r="T22" s="700">
        <f>IF('Форма №1'!Q33=0,"",'Форма №1'!Q33)</f>
      </c>
      <c r="U22" s="701"/>
      <c r="V22" s="701"/>
      <c r="W22" s="701"/>
      <c r="X22" s="701"/>
      <c r="Y22" s="701"/>
      <c r="Z22" s="701"/>
      <c r="AA22" s="701"/>
      <c r="AB22" s="701"/>
      <c r="AC22" s="701"/>
      <c r="AD22" s="701"/>
      <c r="AE22" s="701"/>
      <c r="AF22" s="701"/>
      <c r="AG22" s="701"/>
      <c r="AH22" s="701"/>
      <c r="AI22" s="701"/>
      <c r="AJ22" s="701"/>
      <c r="AK22" s="701"/>
      <c r="AL22" s="701"/>
      <c r="AM22" s="701"/>
      <c r="AN22" s="701"/>
      <c r="AO22" s="701"/>
      <c r="AP22" s="701"/>
      <c r="AQ22" s="701"/>
      <c r="AR22" s="701"/>
      <c r="AS22" s="701"/>
      <c r="AT22" s="701"/>
      <c r="AU22" s="701"/>
      <c r="AV22" s="701"/>
      <c r="AW22" s="701"/>
      <c r="AX22" s="701"/>
      <c r="AY22" s="701"/>
      <c r="AZ22" s="701"/>
      <c r="BA22" s="701"/>
      <c r="BB22" s="701"/>
      <c r="BC22" s="701"/>
      <c r="BD22" s="701"/>
      <c r="BE22" s="702"/>
      <c r="BF22" s="146"/>
    </row>
    <row r="23" spans="2:58" s="10" customFormat="1" ht="10.5" customHeight="1">
      <c r="B23" s="145"/>
      <c r="C23" s="515"/>
      <c r="D23" s="516"/>
      <c r="E23" s="516"/>
      <c r="F23" s="516"/>
      <c r="G23" s="516"/>
      <c r="H23" s="516"/>
      <c r="I23" s="516"/>
      <c r="J23" s="516"/>
      <c r="K23" s="516"/>
      <c r="L23" s="516"/>
      <c r="M23" s="516"/>
      <c r="N23" s="516"/>
      <c r="O23" s="516"/>
      <c r="P23" s="516"/>
      <c r="Q23" s="516"/>
      <c r="R23" s="516"/>
      <c r="S23" s="517"/>
      <c r="T23" s="703"/>
      <c r="U23" s="704"/>
      <c r="V23" s="704"/>
      <c r="W23" s="704"/>
      <c r="X23" s="704"/>
      <c r="Y23" s="704"/>
      <c r="Z23" s="704"/>
      <c r="AA23" s="704"/>
      <c r="AB23" s="704"/>
      <c r="AC23" s="704"/>
      <c r="AD23" s="704"/>
      <c r="AE23" s="704"/>
      <c r="AF23" s="704"/>
      <c r="AG23" s="704"/>
      <c r="AH23" s="704"/>
      <c r="AI23" s="704"/>
      <c r="AJ23" s="704"/>
      <c r="AK23" s="704"/>
      <c r="AL23" s="704"/>
      <c r="AM23" s="704"/>
      <c r="AN23" s="704"/>
      <c r="AO23" s="704"/>
      <c r="AP23" s="704"/>
      <c r="AQ23" s="704"/>
      <c r="AR23" s="704"/>
      <c r="AS23" s="704"/>
      <c r="AT23" s="704"/>
      <c r="AU23" s="704"/>
      <c r="AV23" s="704"/>
      <c r="AW23" s="704"/>
      <c r="AX23" s="704"/>
      <c r="AY23" s="704"/>
      <c r="AZ23" s="704"/>
      <c r="BA23" s="704"/>
      <c r="BB23" s="704"/>
      <c r="BC23" s="704"/>
      <c r="BD23" s="704"/>
      <c r="BE23" s="705"/>
      <c r="BF23" s="146"/>
    </row>
    <row r="24" spans="2:58" s="10" customFormat="1" ht="10.5" customHeight="1">
      <c r="B24" s="145"/>
      <c r="C24" s="512" t="s">
        <v>435</v>
      </c>
      <c r="D24" s="513"/>
      <c r="E24" s="513"/>
      <c r="F24" s="513"/>
      <c r="G24" s="513"/>
      <c r="H24" s="513"/>
      <c r="I24" s="513"/>
      <c r="J24" s="513"/>
      <c r="K24" s="513"/>
      <c r="L24" s="513"/>
      <c r="M24" s="513"/>
      <c r="N24" s="513"/>
      <c r="O24" s="513"/>
      <c r="P24" s="513"/>
      <c r="Q24" s="513"/>
      <c r="R24" s="513"/>
      <c r="S24" s="513"/>
      <c r="T24" s="700">
        <f>IF('Форма №1'!Q35=0,"",'Форма №1'!Q35)</f>
      </c>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1"/>
      <c r="AX24" s="701"/>
      <c r="AY24" s="701"/>
      <c r="AZ24" s="701"/>
      <c r="BA24" s="701"/>
      <c r="BB24" s="701"/>
      <c r="BC24" s="701"/>
      <c r="BD24" s="701"/>
      <c r="BE24" s="702"/>
      <c r="BF24" s="146"/>
    </row>
    <row r="25" spans="1:58" s="10" customFormat="1" ht="10.5" customHeight="1">
      <c r="A25" s="10" t="s">
        <v>363</v>
      </c>
      <c r="B25" s="145"/>
      <c r="C25" s="515"/>
      <c r="D25" s="516"/>
      <c r="E25" s="516"/>
      <c r="F25" s="516"/>
      <c r="G25" s="516"/>
      <c r="H25" s="516"/>
      <c r="I25" s="516"/>
      <c r="J25" s="516"/>
      <c r="K25" s="516"/>
      <c r="L25" s="516"/>
      <c r="M25" s="516"/>
      <c r="N25" s="516"/>
      <c r="O25" s="516"/>
      <c r="P25" s="516"/>
      <c r="Q25" s="516"/>
      <c r="R25" s="516"/>
      <c r="S25" s="516"/>
      <c r="T25" s="703"/>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5"/>
      <c r="BF25" s="146"/>
    </row>
    <row r="26" spans="2:58" s="10" customFormat="1" ht="9" customHeight="1">
      <c r="B26" s="145"/>
      <c r="C26" s="148"/>
      <c r="D26" s="148"/>
      <c r="E26" s="148"/>
      <c r="F26" s="148"/>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6"/>
    </row>
    <row r="27" spans="2:58" ht="10.5" customHeight="1">
      <c r="B27" s="140"/>
      <c r="C27" s="150"/>
      <c r="D27" s="150"/>
      <c r="E27" s="150"/>
      <c r="F27" s="150"/>
      <c r="G27" s="150"/>
      <c r="H27" s="150"/>
      <c r="I27" s="150"/>
      <c r="J27" s="150"/>
      <c r="K27" s="150"/>
      <c r="L27" s="150"/>
      <c r="M27" s="150"/>
      <c r="N27" s="150"/>
      <c r="O27" s="150"/>
      <c r="P27" s="150"/>
      <c r="Q27" s="150"/>
      <c r="R27" s="150"/>
      <c r="S27" s="150"/>
      <c r="T27" s="150"/>
      <c r="U27" s="151"/>
      <c r="V27" s="151"/>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42"/>
    </row>
    <row r="28" spans="2:58" ht="10.5" customHeight="1">
      <c r="B28" s="140"/>
      <c r="C28" s="782" t="s">
        <v>420</v>
      </c>
      <c r="D28" s="783"/>
      <c r="E28" s="783"/>
      <c r="F28" s="783"/>
      <c r="G28" s="783"/>
      <c r="H28" s="783"/>
      <c r="I28" s="783"/>
      <c r="J28" s="783"/>
      <c r="K28" s="783"/>
      <c r="L28" s="783"/>
      <c r="M28" s="783"/>
      <c r="N28" s="783"/>
      <c r="O28" s="783"/>
      <c r="P28" s="783"/>
      <c r="Q28" s="783"/>
      <c r="R28" s="783"/>
      <c r="S28" s="783"/>
      <c r="T28" s="783"/>
      <c r="U28" s="783"/>
      <c r="V28" s="783"/>
      <c r="W28" s="784"/>
      <c r="X28" s="791" t="s">
        <v>535</v>
      </c>
      <c r="Y28" s="791"/>
      <c r="Z28" s="794" t="s">
        <v>536</v>
      </c>
      <c r="AA28" s="795"/>
      <c r="AB28" s="795"/>
      <c r="AC28" s="796"/>
      <c r="AD28" s="734" t="s">
        <v>650</v>
      </c>
      <c r="AE28" s="735"/>
      <c r="AF28" s="735"/>
      <c r="AG28" s="736"/>
      <c r="AH28" s="734" t="s">
        <v>651</v>
      </c>
      <c r="AI28" s="735"/>
      <c r="AJ28" s="735"/>
      <c r="AK28" s="736"/>
      <c r="AL28" s="734" t="s">
        <v>506</v>
      </c>
      <c r="AM28" s="735"/>
      <c r="AN28" s="735"/>
      <c r="AO28" s="736"/>
      <c r="AP28" s="734" t="s">
        <v>507</v>
      </c>
      <c r="AQ28" s="735"/>
      <c r="AR28" s="735"/>
      <c r="AS28" s="736"/>
      <c r="AT28" s="734" t="s">
        <v>537</v>
      </c>
      <c r="AU28" s="735"/>
      <c r="AV28" s="735"/>
      <c r="AW28" s="736"/>
      <c r="AX28" s="734" t="s">
        <v>477</v>
      </c>
      <c r="AY28" s="735"/>
      <c r="AZ28" s="735"/>
      <c r="BA28" s="736"/>
      <c r="BB28" s="734" t="s">
        <v>459</v>
      </c>
      <c r="BC28" s="735"/>
      <c r="BD28" s="735"/>
      <c r="BE28" s="736"/>
      <c r="BF28" s="142"/>
    </row>
    <row r="29" spans="2:58" ht="10.5" customHeight="1">
      <c r="B29" s="140"/>
      <c r="C29" s="785"/>
      <c r="D29" s="786"/>
      <c r="E29" s="786"/>
      <c r="F29" s="786"/>
      <c r="G29" s="786"/>
      <c r="H29" s="786"/>
      <c r="I29" s="786"/>
      <c r="J29" s="786"/>
      <c r="K29" s="786"/>
      <c r="L29" s="786"/>
      <c r="M29" s="786"/>
      <c r="N29" s="786"/>
      <c r="O29" s="786"/>
      <c r="P29" s="786"/>
      <c r="Q29" s="786"/>
      <c r="R29" s="786"/>
      <c r="S29" s="786"/>
      <c r="T29" s="786"/>
      <c r="U29" s="786"/>
      <c r="V29" s="786"/>
      <c r="W29" s="787"/>
      <c r="X29" s="792"/>
      <c r="Y29" s="792"/>
      <c r="Z29" s="797"/>
      <c r="AA29" s="798"/>
      <c r="AB29" s="798"/>
      <c r="AC29" s="799"/>
      <c r="AD29" s="737"/>
      <c r="AE29" s="738"/>
      <c r="AF29" s="738"/>
      <c r="AG29" s="739"/>
      <c r="AH29" s="737"/>
      <c r="AI29" s="738"/>
      <c r="AJ29" s="738"/>
      <c r="AK29" s="739"/>
      <c r="AL29" s="737"/>
      <c r="AM29" s="738"/>
      <c r="AN29" s="738"/>
      <c r="AO29" s="739"/>
      <c r="AP29" s="737"/>
      <c r="AQ29" s="738"/>
      <c r="AR29" s="738"/>
      <c r="AS29" s="739"/>
      <c r="AT29" s="737"/>
      <c r="AU29" s="738"/>
      <c r="AV29" s="738"/>
      <c r="AW29" s="739"/>
      <c r="AX29" s="737"/>
      <c r="AY29" s="738"/>
      <c r="AZ29" s="738"/>
      <c r="BA29" s="739"/>
      <c r="BB29" s="737"/>
      <c r="BC29" s="738"/>
      <c r="BD29" s="738"/>
      <c r="BE29" s="739"/>
      <c r="BF29" s="142"/>
    </row>
    <row r="30" spans="2:58" ht="10.5" customHeight="1">
      <c r="B30" s="140"/>
      <c r="C30" s="785"/>
      <c r="D30" s="786"/>
      <c r="E30" s="786"/>
      <c r="F30" s="786"/>
      <c r="G30" s="786"/>
      <c r="H30" s="786"/>
      <c r="I30" s="786"/>
      <c r="J30" s="786"/>
      <c r="K30" s="786"/>
      <c r="L30" s="786"/>
      <c r="M30" s="786"/>
      <c r="N30" s="786"/>
      <c r="O30" s="786"/>
      <c r="P30" s="786"/>
      <c r="Q30" s="786"/>
      <c r="R30" s="786"/>
      <c r="S30" s="786"/>
      <c r="T30" s="786"/>
      <c r="U30" s="786"/>
      <c r="V30" s="786"/>
      <c r="W30" s="787"/>
      <c r="X30" s="792"/>
      <c r="Y30" s="792"/>
      <c r="Z30" s="797"/>
      <c r="AA30" s="798"/>
      <c r="AB30" s="798"/>
      <c r="AC30" s="799"/>
      <c r="AD30" s="737"/>
      <c r="AE30" s="738"/>
      <c r="AF30" s="738"/>
      <c r="AG30" s="739"/>
      <c r="AH30" s="737"/>
      <c r="AI30" s="738"/>
      <c r="AJ30" s="738"/>
      <c r="AK30" s="739"/>
      <c r="AL30" s="737"/>
      <c r="AM30" s="738"/>
      <c r="AN30" s="738"/>
      <c r="AO30" s="739"/>
      <c r="AP30" s="737"/>
      <c r="AQ30" s="738"/>
      <c r="AR30" s="738"/>
      <c r="AS30" s="739"/>
      <c r="AT30" s="737"/>
      <c r="AU30" s="738"/>
      <c r="AV30" s="738"/>
      <c r="AW30" s="739"/>
      <c r="AX30" s="737"/>
      <c r="AY30" s="738"/>
      <c r="AZ30" s="738"/>
      <c r="BA30" s="739"/>
      <c r="BB30" s="737"/>
      <c r="BC30" s="738"/>
      <c r="BD30" s="738"/>
      <c r="BE30" s="739"/>
      <c r="BF30" s="142"/>
    </row>
    <row r="31" spans="2:58" ht="10.5" customHeight="1">
      <c r="B31" s="140"/>
      <c r="C31" s="785"/>
      <c r="D31" s="786"/>
      <c r="E31" s="786"/>
      <c r="F31" s="786"/>
      <c r="G31" s="786"/>
      <c r="H31" s="786"/>
      <c r="I31" s="786"/>
      <c r="J31" s="786"/>
      <c r="K31" s="786"/>
      <c r="L31" s="786"/>
      <c r="M31" s="786"/>
      <c r="N31" s="786"/>
      <c r="O31" s="786"/>
      <c r="P31" s="786"/>
      <c r="Q31" s="786"/>
      <c r="R31" s="786"/>
      <c r="S31" s="786"/>
      <c r="T31" s="786"/>
      <c r="U31" s="786"/>
      <c r="V31" s="786"/>
      <c r="W31" s="787"/>
      <c r="X31" s="792"/>
      <c r="Y31" s="792"/>
      <c r="Z31" s="797"/>
      <c r="AA31" s="798"/>
      <c r="AB31" s="798"/>
      <c r="AC31" s="799"/>
      <c r="AD31" s="737"/>
      <c r="AE31" s="738"/>
      <c r="AF31" s="738"/>
      <c r="AG31" s="739"/>
      <c r="AH31" s="737"/>
      <c r="AI31" s="738"/>
      <c r="AJ31" s="738"/>
      <c r="AK31" s="739"/>
      <c r="AL31" s="737"/>
      <c r="AM31" s="738"/>
      <c r="AN31" s="738"/>
      <c r="AO31" s="739"/>
      <c r="AP31" s="737"/>
      <c r="AQ31" s="738"/>
      <c r="AR31" s="738"/>
      <c r="AS31" s="739"/>
      <c r="AT31" s="737"/>
      <c r="AU31" s="738"/>
      <c r="AV31" s="738"/>
      <c r="AW31" s="739"/>
      <c r="AX31" s="737"/>
      <c r="AY31" s="738"/>
      <c r="AZ31" s="738"/>
      <c r="BA31" s="739"/>
      <c r="BB31" s="737"/>
      <c r="BC31" s="738"/>
      <c r="BD31" s="738"/>
      <c r="BE31" s="739"/>
      <c r="BF31" s="142"/>
    </row>
    <row r="32" spans="2:58" ht="10.5" customHeight="1">
      <c r="B32" s="140"/>
      <c r="C32" s="785"/>
      <c r="D32" s="786"/>
      <c r="E32" s="786"/>
      <c r="F32" s="786"/>
      <c r="G32" s="786"/>
      <c r="H32" s="786"/>
      <c r="I32" s="786"/>
      <c r="J32" s="786"/>
      <c r="K32" s="786"/>
      <c r="L32" s="786"/>
      <c r="M32" s="786"/>
      <c r="N32" s="786"/>
      <c r="O32" s="786"/>
      <c r="P32" s="786"/>
      <c r="Q32" s="786"/>
      <c r="R32" s="786"/>
      <c r="S32" s="786"/>
      <c r="T32" s="786"/>
      <c r="U32" s="786"/>
      <c r="V32" s="786"/>
      <c r="W32" s="787"/>
      <c r="X32" s="792"/>
      <c r="Y32" s="792"/>
      <c r="Z32" s="797"/>
      <c r="AA32" s="798"/>
      <c r="AB32" s="798"/>
      <c r="AC32" s="799"/>
      <c r="AD32" s="737"/>
      <c r="AE32" s="738"/>
      <c r="AF32" s="738"/>
      <c r="AG32" s="739"/>
      <c r="AH32" s="737"/>
      <c r="AI32" s="738"/>
      <c r="AJ32" s="738"/>
      <c r="AK32" s="739"/>
      <c r="AL32" s="737"/>
      <c r="AM32" s="738"/>
      <c r="AN32" s="738"/>
      <c r="AO32" s="739"/>
      <c r="AP32" s="737"/>
      <c r="AQ32" s="738"/>
      <c r="AR32" s="738"/>
      <c r="AS32" s="739"/>
      <c r="AT32" s="737"/>
      <c r="AU32" s="738"/>
      <c r="AV32" s="738"/>
      <c r="AW32" s="739"/>
      <c r="AX32" s="737"/>
      <c r="AY32" s="738"/>
      <c r="AZ32" s="738"/>
      <c r="BA32" s="739"/>
      <c r="BB32" s="737"/>
      <c r="BC32" s="738"/>
      <c r="BD32" s="738"/>
      <c r="BE32" s="739"/>
      <c r="BF32" s="142"/>
    </row>
    <row r="33" spans="2:58" ht="10.5" customHeight="1">
      <c r="B33" s="140"/>
      <c r="C33" s="788"/>
      <c r="D33" s="789"/>
      <c r="E33" s="789"/>
      <c r="F33" s="789"/>
      <c r="G33" s="789"/>
      <c r="H33" s="789"/>
      <c r="I33" s="789"/>
      <c r="J33" s="789"/>
      <c r="K33" s="789"/>
      <c r="L33" s="789"/>
      <c r="M33" s="789"/>
      <c r="N33" s="789"/>
      <c r="O33" s="789"/>
      <c r="P33" s="789"/>
      <c r="Q33" s="789"/>
      <c r="R33" s="789"/>
      <c r="S33" s="789"/>
      <c r="T33" s="789"/>
      <c r="U33" s="789"/>
      <c r="V33" s="789"/>
      <c r="W33" s="790"/>
      <c r="X33" s="793"/>
      <c r="Y33" s="793"/>
      <c r="Z33" s="800"/>
      <c r="AA33" s="801"/>
      <c r="AB33" s="801"/>
      <c r="AC33" s="802"/>
      <c r="AD33" s="740"/>
      <c r="AE33" s="741"/>
      <c r="AF33" s="741"/>
      <c r="AG33" s="742"/>
      <c r="AH33" s="740"/>
      <c r="AI33" s="741"/>
      <c r="AJ33" s="741"/>
      <c r="AK33" s="742"/>
      <c r="AL33" s="740"/>
      <c r="AM33" s="741"/>
      <c r="AN33" s="741"/>
      <c r="AO33" s="742"/>
      <c r="AP33" s="740"/>
      <c r="AQ33" s="741"/>
      <c r="AR33" s="741"/>
      <c r="AS33" s="742"/>
      <c r="AT33" s="740"/>
      <c r="AU33" s="741"/>
      <c r="AV33" s="741"/>
      <c r="AW33" s="742"/>
      <c r="AX33" s="740"/>
      <c r="AY33" s="741"/>
      <c r="AZ33" s="741"/>
      <c r="BA33" s="742"/>
      <c r="BB33" s="740"/>
      <c r="BC33" s="741"/>
      <c r="BD33" s="741"/>
      <c r="BE33" s="742"/>
      <c r="BF33" s="142"/>
    </row>
    <row r="34" spans="2:58" ht="12" customHeight="1">
      <c r="B34" s="140"/>
      <c r="C34" s="767">
        <v>1</v>
      </c>
      <c r="D34" s="768"/>
      <c r="E34" s="768"/>
      <c r="F34" s="768"/>
      <c r="G34" s="768"/>
      <c r="H34" s="768"/>
      <c r="I34" s="768"/>
      <c r="J34" s="768"/>
      <c r="K34" s="768"/>
      <c r="L34" s="768"/>
      <c r="M34" s="768"/>
      <c r="N34" s="768"/>
      <c r="O34" s="768"/>
      <c r="P34" s="768"/>
      <c r="Q34" s="768"/>
      <c r="R34" s="768"/>
      <c r="S34" s="768"/>
      <c r="T34" s="768"/>
      <c r="U34" s="768"/>
      <c r="V34" s="768"/>
      <c r="W34" s="769"/>
      <c r="X34" s="730">
        <v>2</v>
      </c>
      <c r="Y34" s="732"/>
      <c r="Z34" s="730">
        <v>3</v>
      </c>
      <c r="AA34" s="731"/>
      <c r="AB34" s="731"/>
      <c r="AC34" s="732"/>
      <c r="AD34" s="730">
        <v>4</v>
      </c>
      <c r="AE34" s="731"/>
      <c r="AF34" s="731"/>
      <c r="AG34" s="732"/>
      <c r="AH34" s="730">
        <v>5</v>
      </c>
      <c r="AI34" s="731"/>
      <c r="AJ34" s="731"/>
      <c r="AK34" s="732"/>
      <c r="AL34" s="730">
        <v>6</v>
      </c>
      <c r="AM34" s="731"/>
      <c r="AN34" s="731"/>
      <c r="AO34" s="732"/>
      <c r="AP34" s="730">
        <v>7</v>
      </c>
      <c r="AQ34" s="731"/>
      <c r="AR34" s="731"/>
      <c r="AS34" s="732"/>
      <c r="AT34" s="730">
        <v>8</v>
      </c>
      <c r="AU34" s="731"/>
      <c r="AV34" s="731"/>
      <c r="AW34" s="732"/>
      <c r="AX34" s="730">
        <v>9</v>
      </c>
      <c r="AY34" s="731"/>
      <c r="AZ34" s="731"/>
      <c r="BA34" s="732"/>
      <c r="BB34" s="730">
        <v>10</v>
      </c>
      <c r="BC34" s="731"/>
      <c r="BD34" s="731"/>
      <c r="BE34" s="732"/>
      <c r="BF34" s="142"/>
    </row>
    <row r="35" spans="2:60" ht="17.25" customHeight="1">
      <c r="B35" s="140"/>
      <c r="C35" s="779" t="str">
        <f>CONCATENATE("Остаток на ",DAY('Форма №1'!AH54),".",MONTH('Форма №1'!AH54),".",YEAR('Форма №1'!AH54)-1," г.")</f>
        <v>Остаток на 31.12.2017 г.</v>
      </c>
      <c r="D35" s="780"/>
      <c r="E35" s="780"/>
      <c r="F35" s="780"/>
      <c r="G35" s="780"/>
      <c r="H35" s="780"/>
      <c r="I35" s="780"/>
      <c r="J35" s="780"/>
      <c r="K35" s="780"/>
      <c r="L35" s="780"/>
      <c r="M35" s="780"/>
      <c r="N35" s="780"/>
      <c r="O35" s="780"/>
      <c r="P35" s="780"/>
      <c r="Q35" s="780"/>
      <c r="R35" s="780"/>
      <c r="S35" s="780"/>
      <c r="T35" s="780"/>
      <c r="U35" s="780"/>
      <c r="V35" s="780"/>
      <c r="W35" s="781"/>
      <c r="X35" s="723" t="s">
        <v>372</v>
      </c>
      <c r="Y35" s="724"/>
      <c r="Z35" s="714"/>
      <c r="AA35" s="715"/>
      <c r="AB35" s="715"/>
      <c r="AC35" s="716"/>
      <c r="AD35" s="714"/>
      <c r="AE35" s="715"/>
      <c r="AF35" s="715"/>
      <c r="AG35" s="716"/>
      <c r="AH35" s="714"/>
      <c r="AI35" s="715"/>
      <c r="AJ35" s="715"/>
      <c r="AK35" s="716"/>
      <c r="AL35" s="714"/>
      <c r="AM35" s="715"/>
      <c r="AN35" s="715"/>
      <c r="AO35" s="716"/>
      <c r="AP35" s="714"/>
      <c r="AQ35" s="715"/>
      <c r="AR35" s="715"/>
      <c r="AS35" s="716"/>
      <c r="AT35" s="714"/>
      <c r="AU35" s="715"/>
      <c r="AV35" s="715"/>
      <c r="AW35" s="716"/>
      <c r="AX35" s="714"/>
      <c r="AY35" s="715"/>
      <c r="AZ35" s="715"/>
      <c r="BA35" s="716"/>
      <c r="BB35" s="708">
        <f>SUM(Z35:BA35)</f>
        <v>0</v>
      </c>
      <c r="BC35" s="709"/>
      <c r="BD35" s="709"/>
      <c r="BE35" s="710"/>
      <c r="BF35" s="142"/>
      <c r="BH35" s="486" t="s">
        <v>354</v>
      </c>
    </row>
    <row r="36" spans="2:58" ht="9.75" customHeight="1">
      <c r="B36" s="140"/>
      <c r="C36" s="729" t="s">
        <v>539</v>
      </c>
      <c r="D36" s="729"/>
      <c r="E36" s="729"/>
      <c r="F36" s="729"/>
      <c r="G36" s="729"/>
      <c r="H36" s="729"/>
      <c r="I36" s="729"/>
      <c r="J36" s="729"/>
      <c r="K36" s="729"/>
      <c r="L36" s="729"/>
      <c r="M36" s="729"/>
      <c r="N36" s="729"/>
      <c r="O36" s="729"/>
      <c r="P36" s="729"/>
      <c r="Q36" s="729"/>
      <c r="R36" s="729"/>
      <c r="S36" s="729"/>
      <c r="T36" s="729"/>
      <c r="U36" s="729"/>
      <c r="V36" s="729"/>
      <c r="W36" s="729"/>
      <c r="X36" s="723" t="s">
        <v>373</v>
      </c>
      <c r="Y36" s="724"/>
      <c r="Z36" s="714"/>
      <c r="AA36" s="715"/>
      <c r="AB36" s="715"/>
      <c r="AC36" s="716"/>
      <c r="AD36" s="714"/>
      <c r="AE36" s="715"/>
      <c r="AF36" s="715"/>
      <c r="AG36" s="716"/>
      <c r="AH36" s="714"/>
      <c r="AI36" s="715"/>
      <c r="AJ36" s="715"/>
      <c r="AK36" s="716"/>
      <c r="AL36" s="714"/>
      <c r="AM36" s="715"/>
      <c r="AN36" s="715"/>
      <c r="AO36" s="716"/>
      <c r="AP36" s="714"/>
      <c r="AQ36" s="715"/>
      <c r="AR36" s="715"/>
      <c r="AS36" s="716"/>
      <c r="AT36" s="714"/>
      <c r="AU36" s="715"/>
      <c r="AV36" s="715"/>
      <c r="AW36" s="716"/>
      <c r="AX36" s="714"/>
      <c r="AY36" s="715"/>
      <c r="AZ36" s="715"/>
      <c r="BA36" s="716"/>
      <c r="BB36" s="708">
        <f>SUM(Z36:BA37)</f>
        <v>0</v>
      </c>
      <c r="BC36" s="709"/>
      <c r="BD36" s="709"/>
      <c r="BE36" s="710"/>
      <c r="BF36" s="142"/>
    </row>
    <row r="37" spans="2:58" ht="9.75" customHeight="1">
      <c r="B37" s="140"/>
      <c r="C37" s="729"/>
      <c r="D37" s="729"/>
      <c r="E37" s="729"/>
      <c r="F37" s="729"/>
      <c r="G37" s="729"/>
      <c r="H37" s="729"/>
      <c r="I37" s="729"/>
      <c r="J37" s="729"/>
      <c r="K37" s="729"/>
      <c r="L37" s="729"/>
      <c r="M37" s="729"/>
      <c r="N37" s="729"/>
      <c r="O37" s="729"/>
      <c r="P37" s="729"/>
      <c r="Q37" s="729"/>
      <c r="R37" s="729"/>
      <c r="S37" s="729"/>
      <c r="T37" s="729"/>
      <c r="U37" s="729"/>
      <c r="V37" s="729"/>
      <c r="W37" s="729"/>
      <c r="X37" s="725"/>
      <c r="Y37" s="726"/>
      <c r="Z37" s="717"/>
      <c r="AA37" s="718"/>
      <c r="AB37" s="718"/>
      <c r="AC37" s="719"/>
      <c r="AD37" s="717"/>
      <c r="AE37" s="718"/>
      <c r="AF37" s="718"/>
      <c r="AG37" s="719"/>
      <c r="AH37" s="717"/>
      <c r="AI37" s="718"/>
      <c r="AJ37" s="718"/>
      <c r="AK37" s="719"/>
      <c r="AL37" s="717"/>
      <c r="AM37" s="718"/>
      <c r="AN37" s="718"/>
      <c r="AO37" s="719"/>
      <c r="AP37" s="717"/>
      <c r="AQ37" s="718"/>
      <c r="AR37" s="718"/>
      <c r="AS37" s="719"/>
      <c r="AT37" s="717"/>
      <c r="AU37" s="718"/>
      <c r="AV37" s="718"/>
      <c r="AW37" s="719"/>
      <c r="AX37" s="717"/>
      <c r="AY37" s="718"/>
      <c r="AZ37" s="718"/>
      <c r="BA37" s="719"/>
      <c r="BB37" s="711"/>
      <c r="BC37" s="712"/>
      <c r="BD37" s="712"/>
      <c r="BE37" s="713"/>
      <c r="BF37" s="142"/>
    </row>
    <row r="38" spans="2:58" ht="9.75" customHeight="1">
      <c r="B38" s="140"/>
      <c r="C38" s="729" t="s">
        <v>540</v>
      </c>
      <c r="D38" s="729"/>
      <c r="E38" s="729"/>
      <c r="F38" s="729"/>
      <c r="G38" s="729"/>
      <c r="H38" s="729"/>
      <c r="I38" s="729"/>
      <c r="J38" s="729"/>
      <c r="K38" s="729"/>
      <c r="L38" s="729"/>
      <c r="M38" s="729"/>
      <c r="N38" s="729"/>
      <c r="O38" s="729"/>
      <c r="P38" s="729"/>
      <c r="Q38" s="729"/>
      <c r="R38" s="729"/>
      <c r="S38" s="729"/>
      <c r="T38" s="729"/>
      <c r="U38" s="729"/>
      <c r="V38" s="729"/>
      <c r="W38" s="729"/>
      <c r="X38" s="723" t="s">
        <v>374</v>
      </c>
      <c r="Y38" s="724"/>
      <c r="Z38" s="714"/>
      <c r="AA38" s="715"/>
      <c r="AB38" s="715"/>
      <c r="AC38" s="716"/>
      <c r="AD38" s="714"/>
      <c r="AE38" s="715"/>
      <c r="AF38" s="715"/>
      <c r="AG38" s="716"/>
      <c r="AH38" s="714"/>
      <c r="AI38" s="715"/>
      <c r="AJ38" s="715"/>
      <c r="AK38" s="716"/>
      <c r="AL38" s="714"/>
      <c r="AM38" s="715"/>
      <c r="AN38" s="715"/>
      <c r="AO38" s="716"/>
      <c r="AP38" s="714"/>
      <c r="AQ38" s="715"/>
      <c r="AR38" s="715"/>
      <c r="AS38" s="716"/>
      <c r="AT38" s="714"/>
      <c r="AU38" s="715"/>
      <c r="AV38" s="715"/>
      <c r="AW38" s="716"/>
      <c r="AX38" s="714"/>
      <c r="AY38" s="715"/>
      <c r="AZ38" s="715"/>
      <c r="BA38" s="716"/>
      <c r="BB38" s="708">
        <f>SUM(Z38:BA39)</f>
        <v>0</v>
      </c>
      <c r="BC38" s="709"/>
      <c r="BD38" s="709"/>
      <c r="BE38" s="710"/>
      <c r="BF38" s="142"/>
    </row>
    <row r="39" spans="2:58" ht="9.75" customHeight="1">
      <c r="B39" s="140"/>
      <c r="C39" s="729"/>
      <c r="D39" s="729"/>
      <c r="E39" s="729"/>
      <c r="F39" s="729"/>
      <c r="G39" s="729"/>
      <c r="H39" s="729"/>
      <c r="I39" s="729"/>
      <c r="J39" s="729"/>
      <c r="K39" s="729"/>
      <c r="L39" s="729"/>
      <c r="M39" s="729"/>
      <c r="N39" s="729"/>
      <c r="O39" s="729"/>
      <c r="P39" s="729"/>
      <c r="Q39" s="729"/>
      <c r="R39" s="729"/>
      <c r="S39" s="729"/>
      <c r="T39" s="729"/>
      <c r="U39" s="729"/>
      <c r="V39" s="729"/>
      <c r="W39" s="729"/>
      <c r="X39" s="725"/>
      <c r="Y39" s="726"/>
      <c r="Z39" s="717"/>
      <c r="AA39" s="718"/>
      <c r="AB39" s="718"/>
      <c r="AC39" s="719"/>
      <c r="AD39" s="717"/>
      <c r="AE39" s="718"/>
      <c r="AF39" s="718"/>
      <c r="AG39" s="719"/>
      <c r="AH39" s="717"/>
      <c r="AI39" s="718"/>
      <c r="AJ39" s="718"/>
      <c r="AK39" s="719"/>
      <c r="AL39" s="717"/>
      <c r="AM39" s="718"/>
      <c r="AN39" s="718"/>
      <c r="AO39" s="719"/>
      <c r="AP39" s="717"/>
      <c r="AQ39" s="718"/>
      <c r="AR39" s="718"/>
      <c r="AS39" s="719"/>
      <c r="AT39" s="717"/>
      <c r="AU39" s="718"/>
      <c r="AV39" s="718"/>
      <c r="AW39" s="719"/>
      <c r="AX39" s="717"/>
      <c r="AY39" s="718"/>
      <c r="AZ39" s="718"/>
      <c r="BA39" s="719"/>
      <c r="BB39" s="711"/>
      <c r="BC39" s="712"/>
      <c r="BD39" s="712"/>
      <c r="BE39" s="713"/>
      <c r="BF39" s="142"/>
    </row>
    <row r="40" spans="2:60" ht="16.5" customHeight="1">
      <c r="B40" s="140"/>
      <c r="C40" s="619" t="str">
        <f>CONCATENATE("Скорректированный остаток на ",DAY('Форма №1'!AH54),".",MONTH('Форма №1'!AH54),".",YEAR('Форма №1'!AH54)-1," г.")</f>
        <v>Скорректированный остаток на 31.12.2017 г.</v>
      </c>
      <c r="D40" s="620"/>
      <c r="E40" s="620"/>
      <c r="F40" s="620"/>
      <c r="G40" s="620"/>
      <c r="H40" s="620"/>
      <c r="I40" s="620"/>
      <c r="J40" s="620"/>
      <c r="K40" s="620"/>
      <c r="L40" s="620"/>
      <c r="M40" s="620"/>
      <c r="N40" s="620"/>
      <c r="O40" s="620"/>
      <c r="P40" s="620"/>
      <c r="Q40" s="620"/>
      <c r="R40" s="620"/>
      <c r="S40" s="620"/>
      <c r="T40" s="620"/>
      <c r="U40" s="620"/>
      <c r="V40" s="620"/>
      <c r="W40" s="621"/>
      <c r="X40" s="723" t="s">
        <v>376</v>
      </c>
      <c r="Y40" s="724"/>
      <c r="Z40" s="708">
        <f>Z35+Z36+Z38</f>
        <v>0</v>
      </c>
      <c r="AA40" s="709"/>
      <c r="AB40" s="709"/>
      <c r="AC40" s="710"/>
      <c r="AD40" s="708">
        <f>AD35+AD36+AD38</f>
        <v>0</v>
      </c>
      <c r="AE40" s="709"/>
      <c r="AF40" s="709"/>
      <c r="AG40" s="710"/>
      <c r="AH40" s="708">
        <f>AH35+AH36+AH38</f>
        <v>0</v>
      </c>
      <c r="AI40" s="709"/>
      <c r="AJ40" s="709"/>
      <c r="AK40" s="710"/>
      <c r="AL40" s="708">
        <f>AL35+AL36+AL38</f>
        <v>0</v>
      </c>
      <c r="AM40" s="709"/>
      <c r="AN40" s="709"/>
      <c r="AO40" s="710"/>
      <c r="AP40" s="708">
        <f>AP35+AP36+AP38</f>
        <v>0</v>
      </c>
      <c r="AQ40" s="709"/>
      <c r="AR40" s="709"/>
      <c r="AS40" s="710"/>
      <c r="AT40" s="708">
        <f>AT35+AT36+AT38</f>
        <v>0</v>
      </c>
      <c r="AU40" s="709"/>
      <c r="AV40" s="709"/>
      <c r="AW40" s="710"/>
      <c r="AX40" s="708">
        <f>AX35+AX36+AX38</f>
        <v>0</v>
      </c>
      <c r="AY40" s="709"/>
      <c r="AZ40" s="709"/>
      <c r="BA40" s="710"/>
      <c r="BB40" s="708">
        <f>SUM(Z40:BA40)</f>
        <v>0</v>
      </c>
      <c r="BC40" s="709"/>
      <c r="BD40" s="709"/>
      <c r="BE40" s="710"/>
      <c r="BF40" s="142"/>
      <c r="BH40" s="486" t="s">
        <v>354</v>
      </c>
    </row>
    <row r="41" spans="2:58" ht="9.75" customHeight="1">
      <c r="B41" s="140"/>
      <c r="C41" s="191" t="s">
        <v>520</v>
      </c>
      <c r="D41" s="750"/>
      <c r="E41" s="750"/>
      <c r="F41" s="750"/>
      <c r="G41" s="750"/>
      <c r="H41" s="750"/>
      <c r="I41" s="192">
        <v>20</v>
      </c>
      <c r="J41" s="190"/>
      <c r="K41" s="751" t="s">
        <v>371</v>
      </c>
      <c r="L41" s="751"/>
      <c r="M41" s="192"/>
      <c r="N41" s="192"/>
      <c r="O41" s="192"/>
      <c r="P41" s="770"/>
      <c r="Q41" s="770"/>
      <c r="R41" s="770"/>
      <c r="S41" s="770"/>
      <c r="T41" s="770"/>
      <c r="U41" s="770"/>
      <c r="V41" s="770"/>
      <c r="W41" s="771"/>
      <c r="X41" s="723" t="s">
        <v>377</v>
      </c>
      <c r="Y41" s="724"/>
      <c r="Z41" s="708">
        <f>SUM(Z43:AC60)</f>
        <v>0</v>
      </c>
      <c r="AA41" s="709"/>
      <c r="AB41" s="709"/>
      <c r="AC41" s="710"/>
      <c r="AD41" s="708">
        <f>SUM(AD43:AG60)</f>
        <v>0</v>
      </c>
      <c r="AE41" s="709"/>
      <c r="AF41" s="709"/>
      <c r="AG41" s="710"/>
      <c r="AH41" s="708">
        <f>SUM(AH43:AK60)</f>
        <v>0</v>
      </c>
      <c r="AI41" s="709"/>
      <c r="AJ41" s="709"/>
      <c r="AK41" s="710"/>
      <c r="AL41" s="708">
        <f>SUM(AL43:AO60)</f>
        <v>0</v>
      </c>
      <c r="AM41" s="709"/>
      <c r="AN41" s="709"/>
      <c r="AO41" s="710"/>
      <c r="AP41" s="708">
        <f>SUM(AP43:AS60)</f>
        <v>0</v>
      </c>
      <c r="AQ41" s="709"/>
      <c r="AR41" s="709"/>
      <c r="AS41" s="710"/>
      <c r="AT41" s="708">
        <f>SUM(AT43:AW60)</f>
        <v>0</v>
      </c>
      <c r="AU41" s="709"/>
      <c r="AV41" s="709"/>
      <c r="AW41" s="710"/>
      <c r="AX41" s="708">
        <f>SUM(AX43:BA60)</f>
        <v>0</v>
      </c>
      <c r="AY41" s="709"/>
      <c r="AZ41" s="709"/>
      <c r="BA41" s="710"/>
      <c r="BB41" s="708">
        <f>SUM(Z41:BA42)</f>
        <v>0</v>
      </c>
      <c r="BC41" s="709"/>
      <c r="BD41" s="709"/>
      <c r="BE41" s="710"/>
      <c r="BF41" s="142"/>
    </row>
    <row r="42" spans="2:58" ht="9.75" customHeight="1">
      <c r="B42" s="140"/>
      <c r="C42" s="237" t="s">
        <v>541</v>
      </c>
      <c r="D42" s="193"/>
      <c r="E42" s="193"/>
      <c r="F42" s="193"/>
      <c r="G42" s="193"/>
      <c r="H42" s="193"/>
      <c r="I42" s="193"/>
      <c r="J42" s="193"/>
      <c r="K42" s="193"/>
      <c r="L42" s="193"/>
      <c r="M42" s="193"/>
      <c r="N42" s="193"/>
      <c r="O42" s="193"/>
      <c r="P42" s="772"/>
      <c r="Q42" s="772"/>
      <c r="R42" s="772"/>
      <c r="S42" s="772"/>
      <c r="T42" s="772"/>
      <c r="U42" s="772"/>
      <c r="V42" s="772"/>
      <c r="W42" s="773"/>
      <c r="X42" s="725"/>
      <c r="Y42" s="726"/>
      <c r="Z42" s="711"/>
      <c r="AA42" s="712"/>
      <c r="AB42" s="712"/>
      <c r="AC42" s="713"/>
      <c r="AD42" s="711"/>
      <c r="AE42" s="712"/>
      <c r="AF42" s="712"/>
      <c r="AG42" s="713"/>
      <c r="AH42" s="711"/>
      <c r="AI42" s="712"/>
      <c r="AJ42" s="712"/>
      <c r="AK42" s="713"/>
      <c r="AL42" s="711"/>
      <c r="AM42" s="712"/>
      <c r="AN42" s="712"/>
      <c r="AO42" s="713"/>
      <c r="AP42" s="711"/>
      <c r="AQ42" s="712"/>
      <c r="AR42" s="712"/>
      <c r="AS42" s="713"/>
      <c r="AT42" s="711"/>
      <c r="AU42" s="712"/>
      <c r="AV42" s="712"/>
      <c r="AW42" s="713"/>
      <c r="AX42" s="711"/>
      <c r="AY42" s="712"/>
      <c r="AZ42" s="712"/>
      <c r="BA42" s="713"/>
      <c r="BB42" s="711"/>
      <c r="BC42" s="712"/>
      <c r="BD42" s="712"/>
      <c r="BE42" s="713"/>
      <c r="BF42" s="142"/>
    </row>
    <row r="43" spans="2:58" ht="9.75" customHeight="1">
      <c r="B43" s="140"/>
      <c r="C43" s="743" t="s">
        <v>612</v>
      </c>
      <c r="D43" s="744"/>
      <c r="E43" s="744"/>
      <c r="F43" s="744"/>
      <c r="G43" s="744"/>
      <c r="H43" s="744"/>
      <c r="I43" s="744"/>
      <c r="J43" s="744"/>
      <c r="K43" s="744"/>
      <c r="L43" s="744"/>
      <c r="M43" s="744"/>
      <c r="N43" s="744"/>
      <c r="O43" s="744"/>
      <c r="P43" s="744"/>
      <c r="Q43" s="744"/>
      <c r="R43" s="744"/>
      <c r="S43" s="744"/>
      <c r="T43" s="744"/>
      <c r="U43" s="744"/>
      <c r="V43" s="744"/>
      <c r="W43" s="745"/>
      <c r="X43" s="723" t="s">
        <v>427</v>
      </c>
      <c r="Y43" s="724"/>
      <c r="Z43" s="714"/>
      <c r="AA43" s="715"/>
      <c r="AB43" s="715"/>
      <c r="AC43" s="716"/>
      <c r="AD43" s="714"/>
      <c r="AE43" s="715"/>
      <c r="AF43" s="715"/>
      <c r="AG43" s="716"/>
      <c r="AH43" s="714"/>
      <c r="AI43" s="715"/>
      <c r="AJ43" s="715"/>
      <c r="AK43" s="716"/>
      <c r="AL43" s="714"/>
      <c r="AM43" s="715"/>
      <c r="AN43" s="715"/>
      <c r="AO43" s="716"/>
      <c r="AP43" s="714"/>
      <c r="AQ43" s="715"/>
      <c r="AR43" s="715"/>
      <c r="AS43" s="716"/>
      <c r="AT43" s="714"/>
      <c r="AU43" s="715"/>
      <c r="AV43" s="715"/>
      <c r="AW43" s="716"/>
      <c r="AX43" s="714"/>
      <c r="AY43" s="715"/>
      <c r="AZ43" s="715"/>
      <c r="BA43" s="716"/>
      <c r="BB43" s="708">
        <f>SUM(Z43:BA44)</f>
        <v>0</v>
      </c>
      <c r="BC43" s="709"/>
      <c r="BD43" s="709"/>
      <c r="BE43" s="710"/>
      <c r="BF43" s="142"/>
    </row>
    <row r="44" spans="2:58" ht="9.75" customHeight="1">
      <c r="B44" s="140"/>
      <c r="C44" s="746" t="s">
        <v>542</v>
      </c>
      <c r="D44" s="747"/>
      <c r="E44" s="747"/>
      <c r="F44" s="747"/>
      <c r="G44" s="747"/>
      <c r="H44" s="747"/>
      <c r="I44" s="747"/>
      <c r="J44" s="747"/>
      <c r="K44" s="747"/>
      <c r="L44" s="747"/>
      <c r="M44" s="747"/>
      <c r="N44" s="747"/>
      <c r="O44" s="747"/>
      <c r="P44" s="747"/>
      <c r="Q44" s="747"/>
      <c r="R44" s="747"/>
      <c r="S44" s="747"/>
      <c r="T44" s="747"/>
      <c r="U44" s="747"/>
      <c r="V44" s="747"/>
      <c r="W44" s="748"/>
      <c r="X44" s="725"/>
      <c r="Y44" s="726"/>
      <c r="Z44" s="717"/>
      <c r="AA44" s="718"/>
      <c r="AB44" s="718"/>
      <c r="AC44" s="719"/>
      <c r="AD44" s="717"/>
      <c r="AE44" s="718"/>
      <c r="AF44" s="718"/>
      <c r="AG44" s="719"/>
      <c r="AH44" s="717"/>
      <c r="AI44" s="718"/>
      <c r="AJ44" s="718"/>
      <c r="AK44" s="719"/>
      <c r="AL44" s="717"/>
      <c r="AM44" s="718"/>
      <c r="AN44" s="718"/>
      <c r="AO44" s="719"/>
      <c r="AP44" s="717"/>
      <c r="AQ44" s="718"/>
      <c r="AR44" s="718"/>
      <c r="AS44" s="719"/>
      <c r="AT44" s="717"/>
      <c r="AU44" s="718"/>
      <c r="AV44" s="718"/>
      <c r="AW44" s="719"/>
      <c r="AX44" s="717"/>
      <c r="AY44" s="718"/>
      <c r="AZ44" s="718"/>
      <c r="BA44" s="719"/>
      <c r="BB44" s="711"/>
      <c r="BC44" s="712"/>
      <c r="BD44" s="712"/>
      <c r="BE44" s="713"/>
      <c r="BF44" s="142"/>
    </row>
    <row r="45" spans="2:58" ht="9.75" customHeight="1">
      <c r="B45" s="140"/>
      <c r="C45" s="722" t="s">
        <v>543</v>
      </c>
      <c r="D45" s="722"/>
      <c r="E45" s="722"/>
      <c r="F45" s="722"/>
      <c r="G45" s="722"/>
      <c r="H45" s="722"/>
      <c r="I45" s="722"/>
      <c r="J45" s="722"/>
      <c r="K45" s="722"/>
      <c r="L45" s="722"/>
      <c r="M45" s="722"/>
      <c r="N45" s="722"/>
      <c r="O45" s="722"/>
      <c r="P45" s="722"/>
      <c r="Q45" s="722"/>
      <c r="R45" s="722"/>
      <c r="S45" s="722"/>
      <c r="T45" s="722"/>
      <c r="U45" s="722"/>
      <c r="V45" s="722"/>
      <c r="W45" s="722"/>
      <c r="X45" s="723" t="s">
        <v>428</v>
      </c>
      <c r="Y45" s="724"/>
      <c r="Z45" s="714"/>
      <c r="AA45" s="715"/>
      <c r="AB45" s="715"/>
      <c r="AC45" s="716"/>
      <c r="AD45" s="714"/>
      <c r="AE45" s="715"/>
      <c r="AF45" s="715"/>
      <c r="AG45" s="716"/>
      <c r="AH45" s="714"/>
      <c r="AI45" s="715"/>
      <c r="AJ45" s="715"/>
      <c r="AK45" s="716"/>
      <c r="AL45" s="714"/>
      <c r="AM45" s="715"/>
      <c r="AN45" s="715"/>
      <c r="AO45" s="716"/>
      <c r="AP45" s="714"/>
      <c r="AQ45" s="715"/>
      <c r="AR45" s="715"/>
      <c r="AS45" s="716"/>
      <c r="AT45" s="714"/>
      <c r="AU45" s="715"/>
      <c r="AV45" s="715"/>
      <c r="AW45" s="716"/>
      <c r="AX45" s="714"/>
      <c r="AY45" s="715"/>
      <c r="AZ45" s="715"/>
      <c r="BA45" s="716"/>
      <c r="BB45" s="708">
        <f>SUM(Z45:BA46)</f>
        <v>0</v>
      </c>
      <c r="BC45" s="709"/>
      <c r="BD45" s="709"/>
      <c r="BE45" s="710"/>
      <c r="BF45" s="142"/>
    </row>
    <row r="46" spans="2:58" ht="9.75" customHeight="1">
      <c r="B46" s="140"/>
      <c r="C46" s="722"/>
      <c r="D46" s="722"/>
      <c r="E46" s="722"/>
      <c r="F46" s="722"/>
      <c r="G46" s="722"/>
      <c r="H46" s="722"/>
      <c r="I46" s="722"/>
      <c r="J46" s="722"/>
      <c r="K46" s="722"/>
      <c r="L46" s="722"/>
      <c r="M46" s="722"/>
      <c r="N46" s="722"/>
      <c r="O46" s="722"/>
      <c r="P46" s="722"/>
      <c r="Q46" s="722"/>
      <c r="R46" s="722"/>
      <c r="S46" s="722"/>
      <c r="T46" s="722"/>
      <c r="U46" s="722"/>
      <c r="V46" s="722"/>
      <c r="W46" s="722"/>
      <c r="X46" s="725"/>
      <c r="Y46" s="726"/>
      <c r="Z46" s="717"/>
      <c r="AA46" s="718"/>
      <c r="AB46" s="718"/>
      <c r="AC46" s="719"/>
      <c r="AD46" s="717"/>
      <c r="AE46" s="718"/>
      <c r="AF46" s="718"/>
      <c r="AG46" s="719"/>
      <c r="AH46" s="717"/>
      <c r="AI46" s="718"/>
      <c r="AJ46" s="718"/>
      <c r="AK46" s="719"/>
      <c r="AL46" s="717"/>
      <c r="AM46" s="718"/>
      <c r="AN46" s="718"/>
      <c r="AO46" s="719"/>
      <c r="AP46" s="717"/>
      <c r="AQ46" s="718"/>
      <c r="AR46" s="718"/>
      <c r="AS46" s="719"/>
      <c r="AT46" s="717"/>
      <c r="AU46" s="718"/>
      <c r="AV46" s="718"/>
      <c r="AW46" s="719"/>
      <c r="AX46" s="717"/>
      <c r="AY46" s="718"/>
      <c r="AZ46" s="718"/>
      <c r="BA46" s="719"/>
      <c r="BB46" s="711"/>
      <c r="BC46" s="712"/>
      <c r="BD46" s="712"/>
      <c r="BE46" s="713"/>
      <c r="BF46" s="142"/>
    </row>
    <row r="47" spans="2:58" ht="11.25" customHeight="1">
      <c r="B47" s="140"/>
      <c r="C47" s="722" t="s">
        <v>544</v>
      </c>
      <c r="D47" s="722"/>
      <c r="E47" s="722"/>
      <c r="F47" s="722"/>
      <c r="G47" s="722"/>
      <c r="H47" s="722"/>
      <c r="I47" s="722"/>
      <c r="J47" s="722"/>
      <c r="K47" s="722"/>
      <c r="L47" s="722"/>
      <c r="M47" s="722"/>
      <c r="N47" s="722"/>
      <c r="O47" s="722"/>
      <c r="P47" s="722"/>
      <c r="Q47" s="722"/>
      <c r="R47" s="722"/>
      <c r="S47" s="722"/>
      <c r="T47" s="722"/>
      <c r="U47" s="722"/>
      <c r="V47" s="722"/>
      <c r="W47" s="722"/>
      <c r="X47" s="723" t="s">
        <v>446</v>
      </c>
      <c r="Y47" s="724"/>
      <c r="Z47" s="714"/>
      <c r="AA47" s="715"/>
      <c r="AB47" s="715"/>
      <c r="AC47" s="716"/>
      <c r="AD47" s="714"/>
      <c r="AE47" s="715"/>
      <c r="AF47" s="715"/>
      <c r="AG47" s="716"/>
      <c r="AH47" s="714"/>
      <c r="AI47" s="715"/>
      <c r="AJ47" s="715"/>
      <c r="AK47" s="716"/>
      <c r="AL47" s="714"/>
      <c r="AM47" s="715"/>
      <c r="AN47" s="715"/>
      <c r="AO47" s="716"/>
      <c r="AP47" s="714"/>
      <c r="AQ47" s="715"/>
      <c r="AR47" s="715"/>
      <c r="AS47" s="716"/>
      <c r="AT47" s="714"/>
      <c r="AU47" s="715"/>
      <c r="AV47" s="715"/>
      <c r="AW47" s="716"/>
      <c r="AX47" s="714"/>
      <c r="AY47" s="715"/>
      <c r="AZ47" s="715"/>
      <c r="BA47" s="716"/>
      <c r="BB47" s="708">
        <f>SUM(Z47:BA48)</f>
        <v>0</v>
      </c>
      <c r="BC47" s="709"/>
      <c r="BD47" s="709"/>
      <c r="BE47" s="710"/>
      <c r="BF47" s="142"/>
    </row>
    <row r="48" spans="2:58" ht="12" customHeight="1">
      <c r="B48" s="140"/>
      <c r="C48" s="722"/>
      <c r="D48" s="722"/>
      <c r="E48" s="722"/>
      <c r="F48" s="722"/>
      <c r="G48" s="722"/>
      <c r="H48" s="722"/>
      <c r="I48" s="722"/>
      <c r="J48" s="722"/>
      <c r="K48" s="722"/>
      <c r="L48" s="722"/>
      <c r="M48" s="722"/>
      <c r="N48" s="722"/>
      <c r="O48" s="722"/>
      <c r="P48" s="722"/>
      <c r="Q48" s="722"/>
      <c r="R48" s="722"/>
      <c r="S48" s="722"/>
      <c r="T48" s="722"/>
      <c r="U48" s="722"/>
      <c r="V48" s="722"/>
      <c r="W48" s="722"/>
      <c r="X48" s="725"/>
      <c r="Y48" s="726"/>
      <c r="Z48" s="717"/>
      <c r="AA48" s="718"/>
      <c r="AB48" s="718"/>
      <c r="AC48" s="719"/>
      <c r="AD48" s="717"/>
      <c r="AE48" s="718"/>
      <c r="AF48" s="718"/>
      <c r="AG48" s="719"/>
      <c r="AH48" s="717"/>
      <c r="AI48" s="718"/>
      <c r="AJ48" s="718"/>
      <c r="AK48" s="719"/>
      <c r="AL48" s="717"/>
      <c r="AM48" s="718"/>
      <c r="AN48" s="718"/>
      <c r="AO48" s="719"/>
      <c r="AP48" s="717"/>
      <c r="AQ48" s="718"/>
      <c r="AR48" s="718"/>
      <c r="AS48" s="719"/>
      <c r="AT48" s="717"/>
      <c r="AU48" s="718"/>
      <c r="AV48" s="718"/>
      <c r="AW48" s="719"/>
      <c r="AX48" s="717"/>
      <c r="AY48" s="718"/>
      <c r="AZ48" s="718"/>
      <c r="BA48" s="719"/>
      <c r="BB48" s="711"/>
      <c r="BC48" s="712"/>
      <c r="BD48" s="712"/>
      <c r="BE48" s="713"/>
      <c r="BF48" s="142"/>
    </row>
    <row r="49" spans="2:58" ht="9.75" customHeight="1">
      <c r="B49" s="140"/>
      <c r="C49" s="722" t="s">
        <v>652</v>
      </c>
      <c r="D49" s="722"/>
      <c r="E49" s="722"/>
      <c r="F49" s="722"/>
      <c r="G49" s="722"/>
      <c r="H49" s="722"/>
      <c r="I49" s="722"/>
      <c r="J49" s="722"/>
      <c r="K49" s="722"/>
      <c r="L49" s="722"/>
      <c r="M49" s="722"/>
      <c r="N49" s="722"/>
      <c r="O49" s="722"/>
      <c r="P49" s="722"/>
      <c r="Q49" s="722"/>
      <c r="R49" s="722"/>
      <c r="S49" s="722"/>
      <c r="T49" s="722"/>
      <c r="U49" s="722"/>
      <c r="V49" s="722"/>
      <c r="W49" s="722"/>
      <c r="X49" s="723" t="s">
        <v>447</v>
      </c>
      <c r="Y49" s="724"/>
      <c r="Z49" s="714"/>
      <c r="AA49" s="715"/>
      <c r="AB49" s="715"/>
      <c r="AC49" s="716"/>
      <c r="AD49" s="714"/>
      <c r="AE49" s="715"/>
      <c r="AF49" s="715"/>
      <c r="AG49" s="716"/>
      <c r="AH49" s="714"/>
      <c r="AI49" s="715"/>
      <c r="AJ49" s="715"/>
      <c r="AK49" s="716"/>
      <c r="AL49" s="714"/>
      <c r="AM49" s="715"/>
      <c r="AN49" s="715"/>
      <c r="AO49" s="716"/>
      <c r="AP49" s="714"/>
      <c r="AQ49" s="715"/>
      <c r="AR49" s="715"/>
      <c r="AS49" s="716"/>
      <c r="AT49" s="714"/>
      <c r="AU49" s="715"/>
      <c r="AV49" s="715"/>
      <c r="AW49" s="716"/>
      <c r="AX49" s="714"/>
      <c r="AY49" s="715"/>
      <c r="AZ49" s="715"/>
      <c r="BA49" s="716"/>
      <c r="BB49" s="708">
        <f>SUM(Z49:BA50)</f>
        <v>0</v>
      </c>
      <c r="BC49" s="709"/>
      <c r="BD49" s="709"/>
      <c r="BE49" s="710"/>
      <c r="BF49" s="142"/>
    </row>
    <row r="50" spans="2:58" ht="9.75" customHeight="1">
      <c r="B50" s="140"/>
      <c r="C50" s="722"/>
      <c r="D50" s="722"/>
      <c r="E50" s="722"/>
      <c r="F50" s="722"/>
      <c r="G50" s="722"/>
      <c r="H50" s="722"/>
      <c r="I50" s="722"/>
      <c r="J50" s="722"/>
      <c r="K50" s="722"/>
      <c r="L50" s="722"/>
      <c r="M50" s="722"/>
      <c r="N50" s="722"/>
      <c r="O50" s="722"/>
      <c r="P50" s="722"/>
      <c r="Q50" s="722"/>
      <c r="R50" s="722"/>
      <c r="S50" s="722"/>
      <c r="T50" s="722"/>
      <c r="U50" s="722"/>
      <c r="V50" s="722"/>
      <c r="W50" s="722"/>
      <c r="X50" s="725"/>
      <c r="Y50" s="726"/>
      <c r="Z50" s="717"/>
      <c r="AA50" s="718"/>
      <c r="AB50" s="718"/>
      <c r="AC50" s="719"/>
      <c r="AD50" s="717"/>
      <c r="AE50" s="718"/>
      <c r="AF50" s="718"/>
      <c r="AG50" s="719"/>
      <c r="AH50" s="717"/>
      <c r="AI50" s="718"/>
      <c r="AJ50" s="718"/>
      <c r="AK50" s="719"/>
      <c r="AL50" s="717"/>
      <c r="AM50" s="718"/>
      <c r="AN50" s="718"/>
      <c r="AO50" s="719"/>
      <c r="AP50" s="717"/>
      <c r="AQ50" s="718"/>
      <c r="AR50" s="718"/>
      <c r="AS50" s="719"/>
      <c r="AT50" s="717"/>
      <c r="AU50" s="718"/>
      <c r="AV50" s="718"/>
      <c r="AW50" s="719"/>
      <c r="AX50" s="717"/>
      <c r="AY50" s="718"/>
      <c r="AZ50" s="718"/>
      <c r="BA50" s="719"/>
      <c r="BB50" s="711"/>
      <c r="BC50" s="712"/>
      <c r="BD50" s="712"/>
      <c r="BE50" s="713"/>
      <c r="BF50" s="142"/>
    </row>
    <row r="51" spans="2:58" ht="9.75" customHeight="1">
      <c r="B51" s="140"/>
      <c r="C51" s="722" t="s">
        <v>545</v>
      </c>
      <c r="D51" s="722"/>
      <c r="E51" s="722"/>
      <c r="F51" s="722"/>
      <c r="G51" s="722"/>
      <c r="H51" s="722"/>
      <c r="I51" s="722"/>
      <c r="J51" s="722"/>
      <c r="K51" s="722"/>
      <c r="L51" s="722"/>
      <c r="M51" s="722"/>
      <c r="N51" s="722"/>
      <c r="O51" s="722"/>
      <c r="P51" s="722"/>
      <c r="Q51" s="722"/>
      <c r="R51" s="722"/>
      <c r="S51" s="722"/>
      <c r="T51" s="722"/>
      <c r="U51" s="722"/>
      <c r="V51" s="722"/>
      <c r="W51" s="722"/>
      <c r="X51" s="723" t="s">
        <v>448</v>
      </c>
      <c r="Y51" s="724"/>
      <c r="Z51" s="714"/>
      <c r="AA51" s="715"/>
      <c r="AB51" s="715"/>
      <c r="AC51" s="716"/>
      <c r="AD51" s="714"/>
      <c r="AE51" s="715"/>
      <c r="AF51" s="715"/>
      <c r="AG51" s="716"/>
      <c r="AH51" s="714"/>
      <c r="AI51" s="715"/>
      <c r="AJ51" s="715"/>
      <c r="AK51" s="716"/>
      <c r="AL51" s="714"/>
      <c r="AM51" s="715"/>
      <c r="AN51" s="715"/>
      <c r="AO51" s="716"/>
      <c r="AP51" s="714"/>
      <c r="AQ51" s="715"/>
      <c r="AR51" s="715"/>
      <c r="AS51" s="716"/>
      <c r="AT51" s="714"/>
      <c r="AU51" s="715"/>
      <c r="AV51" s="715"/>
      <c r="AW51" s="716"/>
      <c r="AX51" s="714"/>
      <c r="AY51" s="715"/>
      <c r="AZ51" s="715"/>
      <c r="BA51" s="716"/>
      <c r="BB51" s="708">
        <f>SUM(Z51:BA52)</f>
        <v>0</v>
      </c>
      <c r="BC51" s="709"/>
      <c r="BD51" s="709"/>
      <c r="BE51" s="710"/>
      <c r="BF51" s="142"/>
    </row>
    <row r="52" spans="2:58" ht="9.75" customHeight="1">
      <c r="B52" s="140"/>
      <c r="C52" s="722"/>
      <c r="D52" s="722"/>
      <c r="E52" s="722"/>
      <c r="F52" s="722"/>
      <c r="G52" s="722"/>
      <c r="H52" s="722"/>
      <c r="I52" s="722"/>
      <c r="J52" s="722"/>
      <c r="K52" s="722"/>
      <c r="L52" s="722"/>
      <c r="M52" s="722"/>
      <c r="N52" s="722"/>
      <c r="O52" s="722"/>
      <c r="P52" s="722"/>
      <c r="Q52" s="722"/>
      <c r="R52" s="722"/>
      <c r="S52" s="722"/>
      <c r="T52" s="722"/>
      <c r="U52" s="722"/>
      <c r="V52" s="722"/>
      <c r="W52" s="722"/>
      <c r="X52" s="725"/>
      <c r="Y52" s="726"/>
      <c r="Z52" s="717"/>
      <c r="AA52" s="718"/>
      <c r="AB52" s="718"/>
      <c r="AC52" s="719"/>
      <c r="AD52" s="717"/>
      <c r="AE52" s="718"/>
      <c r="AF52" s="718"/>
      <c r="AG52" s="719"/>
      <c r="AH52" s="717"/>
      <c r="AI52" s="718"/>
      <c r="AJ52" s="718"/>
      <c r="AK52" s="719"/>
      <c r="AL52" s="717"/>
      <c r="AM52" s="718"/>
      <c r="AN52" s="718"/>
      <c r="AO52" s="719"/>
      <c r="AP52" s="717"/>
      <c r="AQ52" s="718"/>
      <c r="AR52" s="718"/>
      <c r="AS52" s="719"/>
      <c r="AT52" s="717"/>
      <c r="AU52" s="718"/>
      <c r="AV52" s="718"/>
      <c r="AW52" s="719"/>
      <c r="AX52" s="717"/>
      <c r="AY52" s="718"/>
      <c r="AZ52" s="718"/>
      <c r="BA52" s="719"/>
      <c r="BB52" s="711"/>
      <c r="BC52" s="712"/>
      <c r="BD52" s="712"/>
      <c r="BE52" s="713"/>
      <c r="BF52" s="142"/>
    </row>
    <row r="53" spans="2:58" ht="9.75" customHeight="1">
      <c r="B53" s="140"/>
      <c r="C53" s="722" t="s">
        <v>546</v>
      </c>
      <c r="D53" s="722"/>
      <c r="E53" s="722"/>
      <c r="F53" s="722"/>
      <c r="G53" s="722"/>
      <c r="H53" s="722"/>
      <c r="I53" s="722"/>
      <c r="J53" s="722"/>
      <c r="K53" s="722"/>
      <c r="L53" s="722"/>
      <c r="M53" s="722"/>
      <c r="N53" s="722"/>
      <c r="O53" s="722"/>
      <c r="P53" s="722"/>
      <c r="Q53" s="722"/>
      <c r="R53" s="722"/>
      <c r="S53" s="722"/>
      <c r="T53" s="722"/>
      <c r="U53" s="722"/>
      <c r="V53" s="722"/>
      <c r="W53" s="722"/>
      <c r="X53" s="723" t="s">
        <v>449</v>
      </c>
      <c r="Y53" s="724"/>
      <c r="Z53" s="714"/>
      <c r="AA53" s="715"/>
      <c r="AB53" s="715"/>
      <c r="AC53" s="716"/>
      <c r="AD53" s="714"/>
      <c r="AE53" s="715"/>
      <c r="AF53" s="715"/>
      <c r="AG53" s="716"/>
      <c r="AH53" s="714"/>
      <c r="AI53" s="715"/>
      <c r="AJ53" s="715"/>
      <c r="AK53" s="716"/>
      <c r="AL53" s="714"/>
      <c r="AM53" s="715"/>
      <c r="AN53" s="715"/>
      <c r="AO53" s="716"/>
      <c r="AP53" s="714"/>
      <c r="AQ53" s="715"/>
      <c r="AR53" s="715"/>
      <c r="AS53" s="716"/>
      <c r="AT53" s="714"/>
      <c r="AU53" s="715"/>
      <c r="AV53" s="715"/>
      <c r="AW53" s="716"/>
      <c r="AX53" s="714"/>
      <c r="AY53" s="715"/>
      <c r="AZ53" s="715"/>
      <c r="BA53" s="716"/>
      <c r="BB53" s="708">
        <f>SUM(Z53:BA54)</f>
        <v>0</v>
      </c>
      <c r="BC53" s="709"/>
      <c r="BD53" s="709"/>
      <c r="BE53" s="710"/>
      <c r="BF53" s="142"/>
    </row>
    <row r="54" spans="2:58" ht="9.75" customHeight="1">
      <c r="B54" s="140"/>
      <c r="C54" s="722"/>
      <c r="D54" s="722"/>
      <c r="E54" s="722"/>
      <c r="F54" s="722"/>
      <c r="G54" s="722"/>
      <c r="H54" s="722"/>
      <c r="I54" s="722"/>
      <c r="J54" s="722"/>
      <c r="K54" s="722"/>
      <c r="L54" s="722"/>
      <c r="M54" s="722"/>
      <c r="N54" s="722"/>
      <c r="O54" s="722"/>
      <c r="P54" s="722"/>
      <c r="Q54" s="722"/>
      <c r="R54" s="722"/>
      <c r="S54" s="722"/>
      <c r="T54" s="722"/>
      <c r="U54" s="722"/>
      <c r="V54" s="722"/>
      <c r="W54" s="722"/>
      <c r="X54" s="725"/>
      <c r="Y54" s="726"/>
      <c r="Z54" s="717"/>
      <c r="AA54" s="718"/>
      <c r="AB54" s="718"/>
      <c r="AC54" s="719"/>
      <c r="AD54" s="717"/>
      <c r="AE54" s="718"/>
      <c r="AF54" s="718"/>
      <c r="AG54" s="719"/>
      <c r="AH54" s="717"/>
      <c r="AI54" s="718"/>
      <c r="AJ54" s="718"/>
      <c r="AK54" s="719"/>
      <c r="AL54" s="717"/>
      <c r="AM54" s="718"/>
      <c r="AN54" s="718"/>
      <c r="AO54" s="719"/>
      <c r="AP54" s="717"/>
      <c r="AQ54" s="718"/>
      <c r="AR54" s="718"/>
      <c r="AS54" s="719"/>
      <c r="AT54" s="717"/>
      <c r="AU54" s="718"/>
      <c r="AV54" s="718"/>
      <c r="AW54" s="719"/>
      <c r="AX54" s="717"/>
      <c r="AY54" s="718"/>
      <c r="AZ54" s="718"/>
      <c r="BA54" s="719"/>
      <c r="BB54" s="711"/>
      <c r="BC54" s="712"/>
      <c r="BD54" s="712"/>
      <c r="BE54" s="713"/>
      <c r="BF54" s="142"/>
    </row>
    <row r="55" spans="2:58" ht="9.75" customHeight="1">
      <c r="B55" s="140"/>
      <c r="C55" s="722" t="s">
        <v>547</v>
      </c>
      <c r="D55" s="722"/>
      <c r="E55" s="722"/>
      <c r="F55" s="722"/>
      <c r="G55" s="722"/>
      <c r="H55" s="722"/>
      <c r="I55" s="722"/>
      <c r="J55" s="722"/>
      <c r="K55" s="722"/>
      <c r="L55" s="722"/>
      <c r="M55" s="722"/>
      <c r="N55" s="722"/>
      <c r="O55" s="722"/>
      <c r="P55" s="722"/>
      <c r="Q55" s="722"/>
      <c r="R55" s="722"/>
      <c r="S55" s="722"/>
      <c r="T55" s="722"/>
      <c r="U55" s="722"/>
      <c r="V55" s="722"/>
      <c r="W55" s="722"/>
      <c r="X55" s="723" t="s">
        <v>450</v>
      </c>
      <c r="Y55" s="724"/>
      <c r="Z55" s="714"/>
      <c r="AA55" s="715"/>
      <c r="AB55" s="715"/>
      <c r="AC55" s="716"/>
      <c r="AD55" s="714"/>
      <c r="AE55" s="715"/>
      <c r="AF55" s="715"/>
      <c r="AG55" s="716"/>
      <c r="AH55" s="714"/>
      <c r="AI55" s="715"/>
      <c r="AJ55" s="715"/>
      <c r="AK55" s="716"/>
      <c r="AL55" s="714"/>
      <c r="AM55" s="715"/>
      <c r="AN55" s="715"/>
      <c r="AO55" s="716"/>
      <c r="AP55" s="714"/>
      <c r="AQ55" s="715"/>
      <c r="AR55" s="715"/>
      <c r="AS55" s="716"/>
      <c r="AT55" s="714"/>
      <c r="AU55" s="715"/>
      <c r="AV55" s="715"/>
      <c r="AW55" s="716"/>
      <c r="AX55" s="714"/>
      <c r="AY55" s="715"/>
      <c r="AZ55" s="715"/>
      <c r="BA55" s="716"/>
      <c r="BB55" s="708">
        <f>SUM(Z55:BA56)</f>
        <v>0</v>
      </c>
      <c r="BC55" s="709"/>
      <c r="BD55" s="709"/>
      <c r="BE55" s="710"/>
      <c r="BF55" s="142"/>
    </row>
    <row r="56" spans="2:58" ht="9.75" customHeight="1">
      <c r="B56" s="140"/>
      <c r="C56" s="722"/>
      <c r="D56" s="722"/>
      <c r="E56" s="722"/>
      <c r="F56" s="722"/>
      <c r="G56" s="722"/>
      <c r="H56" s="722"/>
      <c r="I56" s="722"/>
      <c r="J56" s="722"/>
      <c r="K56" s="722"/>
      <c r="L56" s="722"/>
      <c r="M56" s="722"/>
      <c r="N56" s="722"/>
      <c r="O56" s="722"/>
      <c r="P56" s="722"/>
      <c r="Q56" s="722"/>
      <c r="R56" s="722"/>
      <c r="S56" s="722"/>
      <c r="T56" s="722"/>
      <c r="U56" s="722"/>
      <c r="V56" s="722"/>
      <c r="W56" s="722"/>
      <c r="X56" s="725"/>
      <c r="Y56" s="726"/>
      <c r="Z56" s="717"/>
      <c r="AA56" s="718"/>
      <c r="AB56" s="718"/>
      <c r="AC56" s="719"/>
      <c r="AD56" s="717"/>
      <c r="AE56" s="718"/>
      <c r="AF56" s="718"/>
      <c r="AG56" s="719"/>
      <c r="AH56" s="717"/>
      <c r="AI56" s="718"/>
      <c r="AJ56" s="718"/>
      <c r="AK56" s="719"/>
      <c r="AL56" s="717"/>
      <c r="AM56" s="718"/>
      <c r="AN56" s="718"/>
      <c r="AO56" s="719"/>
      <c r="AP56" s="717"/>
      <c r="AQ56" s="718"/>
      <c r="AR56" s="718"/>
      <c r="AS56" s="719"/>
      <c r="AT56" s="717"/>
      <c r="AU56" s="718"/>
      <c r="AV56" s="718"/>
      <c r="AW56" s="719"/>
      <c r="AX56" s="717"/>
      <c r="AY56" s="718"/>
      <c r="AZ56" s="718"/>
      <c r="BA56" s="719"/>
      <c r="BB56" s="711"/>
      <c r="BC56" s="712"/>
      <c r="BD56" s="712"/>
      <c r="BE56" s="713"/>
      <c r="BF56" s="142"/>
    </row>
    <row r="57" spans="2:58" ht="9.75" customHeight="1">
      <c r="B57" s="140"/>
      <c r="C57" s="722"/>
      <c r="D57" s="722"/>
      <c r="E57" s="722"/>
      <c r="F57" s="722"/>
      <c r="G57" s="722"/>
      <c r="H57" s="722"/>
      <c r="I57" s="722"/>
      <c r="J57" s="722"/>
      <c r="K57" s="722"/>
      <c r="L57" s="722"/>
      <c r="M57" s="722"/>
      <c r="N57" s="722"/>
      <c r="O57" s="722"/>
      <c r="P57" s="722"/>
      <c r="Q57" s="722"/>
      <c r="R57" s="722"/>
      <c r="S57" s="722"/>
      <c r="T57" s="722"/>
      <c r="U57" s="722"/>
      <c r="V57" s="722"/>
      <c r="W57" s="722"/>
      <c r="X57" s="723" t="s">
        <v>556</v>
      </c>
      <c r="Y57" s="724"/>
      <c r="Z57" s="714"/>
      <c r="AA57" s="715"/>
      <c r="AB57" s="715"/>
      <c r="AC57" s="716"/>
      <c r="AD57" s="714"/>
      <c r="AE57" s="715"/>
      <c r="AF57" s="715"/>
      <c r="AG57" s="716"/>
      <c r="AH57" s="714"/>
      <c r="AI57" s="715"/>
      <c r="AJ57" s="715"/>
      <c r="AK57" s="716"/>
      <c r="AL57" s="714"/>
      <c r="AM57" s="715"/>
      <c r="AN57" s="715"/>
      <c r="AO57" s="716"/>
      <c r="AP57" s="714"/>
      <c r="AQ57" s="715"/>
      <c r="AR57" s="715"/>
      <c r="AS57" s="716"/>
      <c r="AT57" s="714"/>
      <c r="AU57" s="715"/>
      <c r="AV57" s="715"/>
      <c r="AW57" s="716"/>
      <c r="AX57" s="714"/>
      <c r="AY57" s="715"/>
      <c r="AZ57" s="715"/>
      <c r="BA57" s="716"/>
      <c r="BB57" s="708">
        <f>SUM(Z57:BA58)</f>
        <v>0</v>
      </c>
      <c r="BC57" s="709"/>
      <c r="BD57" s="709"/>
      <c r="BE57" s="710"/>
      <c r="BF57" s="142"/>
    </row>
    <row r="58" spans="2:58" ht="9.75" customHeight="1">
      <c r="B58" s="140"/>
      <c r="C58" s="722"/>
      <c r="D58" s="722"/>
      <c r="E58" s="722"/>
      <c r="F58" s="722"/>
      <c r="G58" s="722"/>
      <c r="H58" s="722"/>
      <c r="I58" s="722"/>
      <c r="J58" s="722"/>
      <c r="K58" s="722"/>
      <c r="L58" s="722"/>
      <c r="M58" s="722"/>
      <c r="N58" s="722"/>
      <c r="O58" s="722"/>
      <c r="P58" s="722"/>
      <c r="Q58" s="722"/>
      <c r="R58" s="722"/>
      <c r="S58" s="722"/>
      <c r="T58" s="722"/>
      <c r="U58" s="722"/>
      <c r="V58" s="722"/>
      <c r="W58" s="722"/>
      <c r="X58" s="725"/>
      <c r="Y58" s="726"/>
      <c r="Z58" s="717"/>
      <c r="AA58" s="718"/>
      <c r="AB58" s="718"/>
      <c r="AC58" s="719"/>
      <c r="AD58" s="717"/>
      <c r="AE58" s="718"/>
      <c r="AF58" s="718"/>
      <c r="AG58" s="719"/>
      <c r="AH58" s="717"/>
      <c r="AI58" s="718"/>
      <c r="AJ58" s="718"/>
      <c r="AK58" s="719"/>
      <c r="AL58" s="717"/>
      <c r="AM58" s="718"/>
      <c r="AN58" s="718"/>
      <c r="AO58" s="719"/>
      <c r="AP58" s="717"/>
      <c r="AQ58" s="718"/>
      <c r="AR58" s="718"/>
      <c r="AS58" s="719"/>
      <c r="AT58" s="717"/>
      <c r="AU58" s="718"/>
      <c r="AV58" s="718"/>
      <c r="AW58" s="719"/>
      <c r="AX58" s="717"/>
      <c r="AY58" s="718"/>
      <c r="AZ58" s="718"/>
      <c r="BA58" s="719"/>
      <c r="BB58" s="711"/>
      <c r="BC58" s="712"/>
      <c r="BD58" s="712"/>
      <c r="BE58" s="713"/>
      <c r="BF58" s="142"/>
    </row>
    <row r="59" spans="2:58" ht="9.75" customHeight="1">
      <c r="B59" s="140"/>
      <c r="C59" s="722"/>
      <c r="D59" s="722"/>
      <c r="E59" s="722"/>
      <c r="F59" s="722"/>
      <c r="G59" s="722"/>
      <c r="H59" s="722"/>
      <c r="I59" s="722"/>
      <c r="J59" s="722"/>
      <c r="K59" s="722"/>
      <c r="L59" s="722"/>
      <c r="M59" s="722"/>
      <c r="N59" s="722"/>
      <c r="O59" s="722"/>
      <c r="P59" s="722"/>
      <c r="Q59" s="722"/>
      <c r="R59" s="722"/>
      <c r="S59" s="722"/>
      <c r="T59" s="722"/>
      <c r="U59" s="722"/>
      <c r="V59" s="722"/>
      <c r="W59" s="722"/>
      <c r="X59" s="723" t="s">
        <v>557</v>
      </c>
      <c r="Y59" s="724"/>
      <c r="Z59" s="714"/>
      <c r="AA59" s="715"/>
      <c r="AB59" s="715"/>
      <c r="AC59" s="716"/>
      <c r="AD59" s="714"/>
      <c r="AE59" s="715"/>
      <c r="AF59" s="715"/>
      <c r="AG59" s="716"/>
      <c r="AH59" s="714"/>
      <c r="AI59" s="715"/>
      <c r="AJ59" s="715"/>
      <c r="AK59" s="716"/>
      <c r="AL59" s="714"/>
      <c r="AM59" s="715"/>
      <c r="AN59" s="715"/>
      <c r="AO59" s="716"/>
      <c r="AP59" s="714"/>
      <c r="AQ59" s="715"/>
      <c r="AR59" s="715"/>
      <c r="AS59" s="716"/>
      <c r="AT59" s="714"/>
      <c r="AU59" s="715"/>
      <c r="AV59" s="715"/>
      <c r="AW59" s="716"/>
      <c r="AX59" s="714"/>
      <c r="AY59" s="715"/>
      <c r="AZ59" s="715"/>
      <c r="BA59" s="716"/>
      <c r="BB59" s="708">
        <f>SUM(Z59:BA60)</f>
        <v>0</v>
      </c>
      <c r="BC59" s="709"/>
      <c r="BD59" s="709"/>
      <c r="BE59" s="710"/>
      <c r="BF59" s="142"/>
    </row>
    <row r="60" spans="2:58" ht="9.75" customHeight="1">
      <c r="B60" s="140"/>
      <c r="C60" s="722"/>
      <c r="D60" s="722"/>
      <c r="E60" s="722"/>
      <c r="F60" s="722"/>
      <c r="G60" s="722"/>
      <c r="H60" s="722"/>
      <c r="I60" s="722"/>
      <c r="J60" s="722"/>
      <c r="K60" s="722"/>
      <c r="L60" s="722"/>
      <c r="M60" s="722"/>
      <c r="N60" s="722"/>
      <c r="O60" s="722"/>
      <c r="P60" s="722"/>
      <c r="Q60" s="722"/>
      <c r="R60" s="722"/>
      <c r="S60" s="722"/>
      <c r="T60" s="722"/>
      <c r="U60" s="722"/>
      <c r="V60" s="722"/>
      <c r="W60" s="722"/>
      <c r="X60" s="725"/>
      <c r="Y60" s="726"/>
      <c r="Z60" s="717"/>
      <c r="AA60" s="718"/>
      <c r="AB60" s="718"/>
      <c r="AC60" s="719"/>
      <c r="AD60" s="717"/>
      <c r="AE60" s="718"/>
      <c r="AF60" s="718"/>
      <c r="AG60" s="719"/>
      <c r="AH60" s="717"/>
      <c r="AI60" s="718"/>
      <c r="AJ60" s="718"/>
      <c r="AK60" s="719"/>
      <c r="AL60" s="717"/>
      <c r="AM60" s="718"/>
      <c r="AN60" s="718"/>
      <c r="AO60" s="719"/>
      <c r="AP60" s="717"/>
      <c r="AQ60" s="718"/>
      <c r="AR60" s="718"/>
      <c r="AS60" s="719"/>
      <c r="AT60" s="717"/>
      <c r="AU60" s="718"/>
      <c r="AV60" s="718"/>
      <c r="AW60" s="719"/>
      <c r="AX60" s="717"/>
      <c r="AY60" s="718"/>
      <c r="AZ60" s="718"/>
      <c r="BA60" s="719"/>
      <c r="BB60" s="711"/>
      <c r="BC60" s="712"/>
      <c r="BD60" s="712"/>
      <c r="BE60" s="713"/>
      <c r="BF60" s="142"/>
    </row>
    <row r="61" spans="2:58" ht="9.75" customHeight="1">
      <c r="B61" s="140"/>
      <c r="C61" s="749" t="s">
        <v>548</v>
      </c>
      <c r="D61" s="749"/>
      <c r="E61" s="749"/>
      <c r="F61" s="749"/>
      <c r="G61" s="749"/>
      <c r="H61" s="749"/>
      <c r="I61" s="749"/>
      <c r="J61" s="749"/>
      <c r="K61" s="749"/>
      <c r="L61" s="749"/>
      <c r="M61" s="749"/>
      <c r="N61" s="749"/>
      <c r="O61" s="749"/>
      <c r="P61" s="749"/>
      <c r="Q61" s="749"/>
      <c r="R61" s="749"/>
      <c r="S61" s="749"/>
      <c r="T61" s="749"/>
      <c r="U61" s="749"/>
      <c r="V61" s="749"/>
      <c r="W61" s="749"/>
      <c r="X61" s="723" t="s">
        <v>378</v>
      </c>
      <c r="Y61" s="724"/>
      <c r="Z61" s="708">
        <f>SUM(Z63:AC80)</f>
        <v>0</v>
      </c>
      <c r="AA61" s="709"/>
      <c r="AB61" s="709"/>
      <c r="AC61" s="710"/>
      <c r="AD61" s="708">
        <f>SUM(AD63:AG80)</f>
        <v>0</v>
      </c>
      <c r="AE61" s="709"/>
      <c r="AF61" s="709"/>
      <c r="AG61" s="710"/>
      <c r="AH61" s="708">
        <f>SUM(AH63:AK80)</f>
        <v>0</v>
      </c>
      <c r="AI61" s="709"/>
      <c r="AJ61" s="709"/>
      <c r="AK61" s="710"/>
      <c r="AL61" s="708">
        <f>SUM(AL63:AO80)</f>
        <v>0</v>
      </c>
      <c r="AM61" s="709"/>
      <c r="AN61" s="709"/>
      <c r="AO61" s="710"/>
      <c r="AP61" s="708">
        <f>SUM(AP63:AS80)</f>
        <v>0</v>
      </c>
      <c r="AQ61" s="709"/>
      <c r="AR61" s="709"/>
      <c r="AS61" s="710"/>
      <c r="AT61" s="708">
        <f>SUM(AT63:AW80)</f>
        <v>0</v>
      </c>
      <c r="AU61" s="709"/>
      <c r="AV61" s="709"/>
      <c r="AW61" s="710"/>
      <c r="AX61" s="708">
        <f>SUM(AX63:BA80)</f>
        <v>0</v>
      </c>
      <c r="AY61" s="709"/>
      <c r="AZ61" s="709"/>
      <c r="BA61" s="710"/>
      <c r="BB61" s="708">
        <f>SUM(Z61:BA62)</f>
        <v>0</v>
      </c>
      <c r="BC61" s="709"/>
      <c r="BD61" s="709"/>
      <c r="BE61" s="710"/>
      <c r="BF61" s="142"/>
    </row>
    <row r="62" spans="2:58" ht="9.75" customHeight="1">
      <c r="B62" s="140"/>
      <c r="C62" s="749"/>
      <c r="D62" s="749"/>
      <c r="E62" s="749"/>
      <c r="F62" s="749"/>
      <c r="G62" s="749"/>
      <c r="H62" s="749"/>
      <c r="I62" s="749"/>
      <c r="J62" s="749"/>
      <c r="K62" s="749"/>
      <c r="L62" s="749"/>
      <c r="M62" s="749"/>
      <c r="N62" s="749"/>
      <c r="O62" s="749"/>
      <c r="P62" s="749"/>
      <c r="Q62" s="749"/>
      <c r="R62" s="749"/>
      <c r="S62" s="749"/>
      <c r="T62" s="749"/>
      <c r="U62" s="749"/>
      <c r="V62" s="749"/>
      <c r="W62" s="749"/>
      <c r="X62" s="725"/>
      <c r="Y62" s="726"/>
      <c r="Z62" s="711"/>
      <c r="AA62" s="712"/>
      <c r="AB62" s="712"/>
      <c r="AC62" s="713"/>
      <c r="AD62" s="711"/>
      <c r="AE62" s="712"/>
      <c r="AF62" s="712"/>
      <c r="AG62" s="713"/>
      <c r="AH62" s="711"/>
      <c r="AI62" s="712"/>
      <c r="AJ62" s="712"/>
      <c r="AK62" s="713"/>
      <c r="AL62" s="711"/>
      <c r="AM62" s="712"/>
      <c r="AN62" s="712"/>
      <c r="AO62" s="713"/>
      <c r="AP62" s="711"/>
      <c r="AQ62" s="712"/>
      <c r="AR62" s="712"/>
      <c r="AS62" s="713"/>
      <c r="AT62" s="711"/>
      <c r="AU62" s="712"/>
      <c r="AV62" s="712"/>
      <c r="AW62" s="713"/>
      <c r="AX62" s="711"/>
      <c r="AY62" s="712"/>
      <c r="AZ62" s="712"/>
      <c r="BA62" s="713"/>
      <c r="BB62" s="711"/>
      <c r="BC62" s="712"/>
      <c r="BD62" s="712"/>
      <c r="BE62" s="713"/>
      <c r="BF62" s="142"/>
    </row>
    <row r="63" spans="2:58" ht="10.5" customHeight="1">
      <c r="B63" s="140"/>
      <c r="C63" s="722" t="s">
        <v>653</v>
      </c>
      <c r="D63" s="722"/>
      <c r="E63" s="722"/>
      <c r="F63" s="722"/>
      <c r="G63" s="722"/>
      <c r="H63" s="722"/>
      <c r="I63" s="722"/>
      <c r="J63" s="722"/>
      <c r="K63" s="722"/>
      <c r="L63" s="722"/>
      <c r="M63" s="722"/>
      <c r="N63" s="722"/>
      <c r="O63" s="722"/>
      <c r="P63" s="722"/>
      <c r="Q63" s="722"/>
      <c r="R63" s="722"/>
      <c r="S63" s="722"/>
      <c r="T63" s="722"/>
      <c r="U63" s="722"/>
      <c r="V63" s="722"/>
      <c r="W63" s="722"/>
      <c r="X63" s="723" t="s">
        <v>451</v>
      </c>
      <c r="Y63" s="724"/>
      <c r="Z63" s="714"/>
      <c r="AA63" s="715"/>
      <c r="AB63" s="715"/>
      <c r="AC63" s="716"/>
      <c r="AD63" s="714"/>
      <c r="AE63" s="715"/>
      <c r="AF63" s="715"/>
      <c r="AG63" s="716"/>
      <c r="AH63" s="714"/>
      <c r="AI63" s="715"/>
      <c r="AJ63" s="715"/>
      <c r="AK63" s="716"/>
      <c r="AL63" s="714"/>
      <c r="AM63" s="715"/>
      <c r="AN63" s="715"/>
      <c r="AO63" s="716"/>
      <c r="AP63" s="714"/>
      <c r="AQ63" s="715"/>
      <c r="AR63" s="715"/>
      <c r="AS63" s="716"/>
      <c r="AT63" s="714"/>
      <c r="AU63" s="715"/>
      <c r="AV63" s="715"/>
      <c r="AW63" s="716"/>
      <c r="AX63" s="714"/>
      <c r="AY63" s="715"/>
      <c r="AZ63" s="715"/>
      <c r="BA63" s="716"/>
      <c r="BB63" s="708">
        <f>SUM(Z63:BA64)</f>
        <v>0</v>
      </c>
      <c r="BC63" s="709"/>
      <c r="BD63" s="709"/>
      <c r="BE63" s="710"/>
      <c r="BF63" s="142"/>
    </row>
    <row r="64" spans="2:58" ht="12.75" customHeight="1">
      <c r="B64" s="140"/>
      <c r="C64" s="722"/>
      <c r="D64" s="722"/>
      <c r="E64" s="722"/>
      <c r="F64" s="722"/>
      <c r="G64" s="722"/>
      <c r="H64" s="722"/>
      <c r="I64" s="722"/>
      <c r="J64" s="722"/>
      <c r="K64" s="722"/>
      <c r="L64" s="722"/>
      <c r="M64" s="722"/>
      <c r="N64" s="722"/>
      <c r="O64" s="722"/>
      <c r="P64" s="722"/>
      <c r="Q64" s="722"/>
      <c r="R64" s="722"/>
      <c r="S64" s="722"/>
      <c r="T64" s="722"/>
      <c r="U64" s="722"/>
      <c r="V64" s="722"/>
      <c r="W64" s="722"/>
      <c r="X64" s="725"/>
      <c r="Y64" s="726"/>
      <c r="Z64" s="717"/>
      <c r="AA64" s="718"/>
      <c r="AB64" s="718"/>
      <c r="AC64" s="719"/>
      <c r="AD64" s="717"/>
      <c r="AE64" s="718"/>
      <c r="AF64" s="718"/>
      <c r="AG64" s="719"/>
      <c r="AH64" s="717"/>
      <c r="AI64" s="718"/>
      <c r="AJ64" s="718"/>
      <c r="AK64" s="719"/>
      <c r="AL64" s="717"/>
      <c r="AM64" s="718"/>
      <c r="AN64" s="718"/>
      <c r="AO64" s="719"/>
      <c r="AP64" s="717"/>
      <c r="AQ64" s="718"/>
      <c r="AR64" s="718"/>
      <c r="AS64" s="719"/>
      <c r="AT64" s="717"/>
      <c r="AU64" s="718"/>
      <c r="AV64" s="718"/>
      <c r="AW64" s="719"/>
      <c r="AX64" s="717"/>
      <c r="AY64" s="718"/>
      <c r="AZ64" s="718"/>
      <c r="BA64" s="719"/>
      <c r="BB64" s="711"/>
      <c r="BC64" s="712"/>
      <c r="BD64" s="712"/>
      <c r="BE64" s="713"/>
      <c r="BF64" s="142"/>
    </row>
    <row r="65" spans="2:58" ht="9.75" customHeight="1">
      <c r="B65" s="140"/>
      <c r="C65" s="722" t="s">
        <v>543</v>
      </c>
      <c r="D65" s="722"/>
      <c r="E65" s="722"/>
      <c r="F65" s="722"/>
      <c r="G65" s="722"/>
      <c r="H65" s="722"/>
      <c r="I65" s="722"/>
      <c r="J65" s="722"/>
      <c r="K65" s="722"/>
      <c r="L65" s="722"/>
      <c r="M65" s="722"/>
      <c r="N65" s="722"/>
      <c r="O65" s="722"/>
      <c r="P65" s="722"/>
      <c r="Q65" s="722"/>
      <c r="R65" s="722"/>
      <c r="S65" s="722"/>
      <c r="T65" s="722"/>
      <c r="U65" s="722"/>
      <c r="V65" s="722"/>
      <c r="W65" s="722"/>
      <c r="X65" s="723" t="s">
        <v>452</v>
      </c>
      <c r="Y65" s="724"/>
      <c r="Z65" s="714"/>
      <c r="AA65" s="715"/>
      <c r="AB65" s="715"/>
      <c r="AC65" s="716"/>
      <c r="AD65" s="714"/>
      <c r="AE65" s="715"/>
      <c r="AF65" s="715"/>
      <c r="AG65" s="716"/>
      <c r="AH65" s="714"/>
      <c r="AI65" s="715"/>
      <c r="AJ65" s="715"/>
      <c r="AK65" s="716"/>
      <c r="AL65" s="714"/>
      <c r="AM65" s="715"/>
      <c r="AN65" s="715"/>
      <c r="AO65" s="716"/>
      <c r="AP65" s="714"/>
      <c r="AQ65" s="715"/>
      <c r="AR65" s="715"/>
      <c r="AS65" s="716"/>
      <c r="AT65" s="714"/>
      <c r="AU65" s="715"/>
      <c r="AV65" s="715"/>
      <c r="AW65" s="716"/>
      <c r="AX65" s="714"/>
      <c r="AY65" s="715"/>
      <c r="AZ65" s="715"/>
      <c r="BA65" s="716"/>
      <c r="BB65" s="708">
        <f>SUM(Z65:BA66)</f>
        <v>0</v>
      </c>
      <c r="BC65" s="709"/>
      <c r="BD65" s="709"/>
      <c r="BE65" s="710"/>
      <c r="BF65" s="142"/>
    </row>
    <row r="66" spans="2:58" ht="9.75" customHeight="1">
      <c r="B66" s="140"/>
      <c r="C66" s="722"/>
      <c r="D66" s="722"/>
      <c r="E66" s="722"/>
      <c r="F66" s="722"/>
      <c r="G66" s="722"/>
      <c r="H66" s="722"/>
      <c r="I66" s="722"/>
      <c r="J66" s="722"/>
      <c r="K66" s="722"/>
      <c r="L66" s="722"/>
      <c r="M66" s="722"/>
      <c r="N66" s="722"/>
      <c r="O66" s="722"/>
      <c r="P66" s="722"/>
      <c r="Q66" s="722"/>
      <c r="R66" s="722"/>
      <c r="S66" s="722"/>
      <c r="T66" s="722"/>
      <c r="U66" s="722"/>
      <c r="V66" s="722"/>
      <c r="W66" s="722"/>
      <c r="X66" s="725"/>
      <c r="Y66" s="726"/>
      <c r="Z66" s="717"/>
      <c r="AA66" s="718"/>
      <c r="AB66" s="718"/>
      <c r="AC66" s="719"/>
      <c r="AD66" s="717"/>
      <c r="AE66" s="718"/>
      <c r="AF66" s="718"/>
      <c r="AG66" s="719"/>
      <c r="AH66" s="717"/>
      <c r="AI66" s="718"/>
      <c r="AJ66" s="718"/>
      <c r="AK66" s="719"/>
      <c r="AL66" s="717"/>
      <c r="AM66" s="718"/>
      <c r="AN66" s="718"/>
      <c r="AO66" s="719"/>
      <c r="AP66" s="717"/>
      <c r="AQ66" s="718"/>
      <c r="AR66" s="718"/>
      <c r="AS66" s="719"/>
      <c r="AT66" s="717"/>
      <c r="AU66" s="718"/>
      <c r="AV66" s="718"/>
      <c r="AW66" s="719"/>
      <c r="AX66" s="717"/>
      <c r="AY66" s="718"/>
      <c r="AZ66" s="718"/>
      <c r="BA66" s="719"/>
      <c r="BB66" s="711"/>
      <c r="BC66" s="712"/>
      <c r="BD66" s="712"/>
      <c r="BE66" s="713"/>
      <c r="BF66" s="142"/>
    </row>
    <row r="67" spans="2:58" ht="12" customHeight="1">
      <c r="B67" s="140"/>
      <c r="C67" s="722" t="s">
        <v>549</v>
      </c>
      <c r="D67" s="722"/>
      <c r="E67" s="722"/>
      <c r="F67" s="722"/>
      <c r="G67" s="722"/>
      <c r="H67" s="722"/>
      <c r="I67" s="722"/>
      <c r="J67" s="722"/>
      <c r="K67" s="722"/>
      <c r="L67" s="722"/>
      <c r="M67" s="722"/>
      <c r="N67" s="722"/>
      <c r="O67" s="722"/>
      <c r="P67" s="722"/>
      <c r="Q67" s="722"/>
      <c r="R67" s="722"/>
      <c r="S67" s="722"/>
      <c r="T67" s="722"/>
      <c r="U67" s="722"/>
      <c r="V67" s="722"/>
      <c r="W67" s="722"/>
      <c r="X67" s="723" t="s">
        <v>453</v>
      </c>
      <c r="Y67" s="724"/>
      <c r="Z67" s="714"/>
      <c r="AA67" s="715"/>
      <c r="AB67" s="715"/>
      <c r="AC67" s="716"/>
      <c r="AD67" s="714"/>
      <c r="AE67" s="715"/>
      <c r="AF67" s="715"/>
      <c r="AG67" s="716"/>
      <c r="AH67" s="714"/>
      <c r="AI67" s="715"/>
      <c r="AJ67" s="715"/>
      <c r="AK67" s="716"/>
      <c r="AL67" s="714"/>
      <c r="AM67" s="715"/>
      <c r="AN67" s="715"/>
      <c r="AO67" s="716"/>
      <c r="AP67" s="714"/>
      <c r="AQ67" s="715"/>
      <c r="AR67" s="715"/>
      <c r="AS67" s="716"/>
      <c r="AT67" s="714"/>
      <c r="AU67" s="715"/>
      <c r="AV67" s="715"/>
      <c r="AW67" s="716"/>
      <c r="AX67" s="714"/>
      <c r="AY67" s="715"/>
      <c r="AZ67" s="715"/>
      <c r="BA67" s="716"/>
      <c r="BB67" s="708">
        <f>SUM(Z67:BA68)</f>
        <v>0</v>
      </c>
      <c r="BC67" s="709"/>
      <c r="BD67" s="709"/>
      <c r="BE67" s="710"/>
      <c r="BF67" s="142"/>
    </row>
    <row r="68" spans="2:58" ht="12.75" customHeight="1">
      <c r="B68" s="140"/>
      <c r="C68" s="722"/>
      <c r="D68" s="722"/>
      <c r="E68" s="722"/>
      <c r="F68" s="722"/>
      <c r="G68" s="722"/>
      <c r="H68" s="722"/>
      <c r="I68" s="722"/>
      <c r="J68" s="722"/>
      <c r="K68" s="722"/>
      <c r="L68" s="722"/>
      <c r="M68" s="722"/>
      <c r="N68" s="722"/>
      <c r="O68" s="722"/>
      <c r="P68" s="722"/>
      <c r="Q68" s="722"/>
      <c r="R68" s="722"/>
      <c r="S68" s="722"/>
      <c r="T68" s="722"/>
      <c r="U68" s="722"/>
      <c r="V68" s="722"/>
      <c r="W68" s="722"/>
      <c r="X68" s="725"/>
      <c r="Y68" s="726"/>
      <c r="Z68" s="717"/>
      <c r="AA68" s="718"/>
      <c r="AB68" s="718"/>
      <c r="AC68" s="719"/>
      <c r="AD68" s="717"/>
      <c r="AE68" s="718"/>
      <c r="AF68" s="718"/>
      <c r="AG68" s="719"/>
      <c r="AH68" s="717"/>
      <c r="AI68" s="718"/>
      <c r="AJ68" s="718"/>
      <c r="AK68" s="719"/>
      <c r="AL68" s="717"/>
      <c r="AM68" s="718"/>
      <c r="AN68" s="718"/>
      <c r="AO68" s="719"/>
      <c r="AP68" s="717"/>
      <c r="AQ68" s="718"/>
      <c r="AR68" s="718"/>
      <c r="AS68" s="719"/>
      <c r="AT68" s="717"/>
      <c r="AU68" s="718"/>
      <c r="AV68" s="718"/>
      <c r="AW68" s="719"/>
      <c r="AX68" s="717"/>
      <c r="AY68" s="718"/>
      <c r="AZ68" s="718"/>
      <c r="BA68" s="719"/>
      <c r="BB68" s="711"/>
      <c r="BC68" s="712"/>
      <c r="BD68" s="712"/>
      <c r="BE68" s="713"/>
      <c r="BF68" s="142"/>
    </row>
    <row r="69" spans="2:58" ht="9.75" customHeight="1">
      <c r="B69" s="140"/>
      <c r="C69" s="722" t="s">
        <v>550</v>
      </c>
      <c r="D69" s="722"/>
      <c r="E69" s="722"/>
      <c r="F69" s="722"/>
      <c r="G69" s="722"/>
      <c r="H69" s="722"/>
      <c r="I69" s="722"/>
      <c r="J69" s="722"/>
      <c r="K69" s="722"/>
      <c r="L69" s="722"/>
      <c r="M69" s="722"/>
      <c r="N69" s="722"/>
      <c r="O69" s="722"/>
      <c r="P69" s="722"/>
      <c r="Q69" s="722"/>
      <c r="R69" s="722"/>
      <c r="S69" s="722"/>
      <c r="T69" s="722"/>
      <c r="U69" s="722"/>
      <c r="V69" s="722"/>
      <c r="W69" s="722"/>
      <c r="X69" s="723" t="s">
        <v>454</v>
      </c>
      <c r="Y69" s="724"/>
      <c r="Z69" s="714"/>
      <c r="AA69" s="715"/>
      <c r="AB69" s="715"/>
      <c r="AC69" s="716"/>
      <c r="AD69" s="714"/>
      <c r="AE69" s="715"/>
      <c r="AF69" s="715"/>
      <c r="AG69" s="716"/>
      <c r="AH69" s="714"/>
      <c r="AI69" s="715"/>
      <c r="AJ69" s="715"/>
      <c r="AK69" s="716"/>
      <c r="AL69" s="714"/>
      <c r="AM69" s="715"/>
      <c r="AN69" s="715"/>
      <c r="AO69" s="716"/>
      <c r="AP69" s="714"/>
      <c r="AQ69" s="715"/>
      <c r="AR69" s="715"/>
      <c r="AS69" s="716"/>
      <c r="AT69" s="714"/>
      <c r="AU69" s="715"/>
      <c r="AV69" s="715"/>
      <c r="AW69" s="716"/>
      <c r="AX69" s="714"/>
      <c r="AY69" s="715"/>
      <c r="AZ69" s="715"/>
      <c r="BA69" s="716"/>
      <c r="BB69" s="708">
        <f>SUM(Z69:BA70)</f>
        <v>0</v>
      </c>
      <c r="BC69" s="709"/>
      <c r="BD69" s="709"/>
      <c r="BE69" s="710"/>
      <c r="BF69" s="142"/>
    </row>
    <row r="70" spans="2:58" ht="9.75" customHeight="1">
      <c r="B70" s="140"/>
      <c r="C70" s="722"/>
      <c r="D70" s="722"/>
      <c r="E70" s="722"/>
      <c r="F70" s="722"/>
      <c r="G70" s="722"/>
      <c r="H70" s="722"/>
      <c r="I70" s="722"/>
      <c r="J70" s="722"/>
      <c r="K70" s="722"/>
      <c r="L70" s="722"/>
      <c r="M70" s="722"/>
      <c r="N70" s="722"/>
      <c r="O70" s="722"/>
      <c r="P70" s="722"/>
      <c r="Q70" s="722"/>
      <c r="R70" s="722"/>
      <c r="S70" s="722"/>
      <c r="T70" s="722"/>
      <c r="U70" s="722"/>
      <c r="V70" s="722"/>
      <c r="W70" s="722"/>
      <c r="X70" s="725"/>
      <c r="Y70" s="726"/>
      <c r="Z70" s="717"/>
      <c r="AA70" s="718"/>
      <c r="AB70" s="718"/>
      <c r="AC70" s="719"/>
      <c r="AD70" s="717"/>
      <c r="AE70" s="718"/>
      <c r="AF70" s="718"/>
      <c r="AG70" s="719"/>
      <c r="AH70" s="717"/>
      <c r="AI70" s="718"/>
      <c r="AJ70" s="718"/>
      <c r="AK70" s="719"/>
      <c r="AL70" s="717"/>
      <c r="AM70" s="718"/>
      <c r="AN70" s="718"/>
      <c r="AO70" s="719"/>
      <c r="AP70" s="717"/>
      <c r="AQ70" s="718"/>
      <c r="AR70" s="718"/>
      <c r="AS70" s="719"/>
      <c r="AT70" s="717"/>
      <c r="AU70" s="718"/>
      <c r="AV70" s="718"/>
      <c r="AW70" s="719"/>
      <c r="AX70" s="717"/>
      <c r="AY70" s="718"/>
      <c r="AZ70" s="718"/>
      <c r="BA70" s="719"/>
      <c r="BB70" s="711"/>
      <c r="BC70" s="712"/>
      <c r="BD70" s="712"/>
      <c r="BE70" s="713"/>
      <c r="BF70" s="142"/>
    </row>
    <row r="71" spans="2:58" ht="9.75" customHeight="1">
      <c r="B71" s="140"/>
      <c r="C71" s="722" t="s">
        <v>551</v>
      </c>
      <c r="D71" s="722"/>
      <c r="E71" s="722"/>
      <c r="F71" s="722"/>
      <c r="G71" s="722"/>
      <c r="H71" s="722"/>
      <c r="I71" s="722"/>
      <c r="J71" s="722"/>
      <c r="K71" s="722"/>
      <c r="L71" s="722"/>
      <c r="M71" s="722"/>
      <c r="N71" s="722"/>
      <c r="O71" s="722"/>
      <c r="P71" s="722"/>
      <c r="Q71" s="722"/>
      <c r="R71" s="722"/>
      <c r="S71" s="722"/>
      <c r="T71" s="722"/>
      <c r="U71" s="722"/>
      <c r="V71" s="722"/>
      <c r="W71" s="722"/>
      <c r="X71" s="723" t="s">
        <v>455</v>
      </c>
      <c r="Y71" s="724"/>
      <c r="Z71" s="714"/>
      <c r="AA71" s="715"/>
      <c r="AB71" s="715"/>
      <c r="AC71" s="716"/>
      <c r="AD71" s="714"/>
      <c r="AE71" s="715"/>
      <c r="AF71" s="715"/>
      <c r="AG71" s="716"/>
      <c r="AH71" s="714"/>
      <c r="AI71" s="715"/>
      <c r="AJ71" s="715"/>
      <c r="AK71" s="716"/>
      <c r="AL71" s="714"/>
      <c r="AM71" s="715"/>
      <c r="AN71" s="715"/>
      <c r="AO71" s="716"/>
      <c r="AP71" s="714"/>
      <c r="AQ71" s="715"/>
      <c r="AR71" s="715"/>
      <c r="AS71" s="716"/>
      <c r="AT71" s="714"/>
      <c r="AU71" s="715"/>
      <c r="AV71" s="715"/>
      <c r="AW71" s="716"/>
      <c r="AX71" s="714"/>
      <c r="AY71" s="715"/>
      <c r="AZ71" s="715"/>
      <c r="BA71" s="716"/>
      <c r="BB71" s="708">
        <f>SUM(Z71:BA72)</f>
        <v>0</v>
      </c>
      <c r="BC71" s="709"/>
      <c r="BD71" s="709"/>
      <c r="BE71" s="710"/>
      <c r="BF71" s="142"/>
    </row>
    <row r="72" spans="2:58" ht="9.75" customHeight="1">
      <c r="B72" s="140"/>
      <c r="C72" s="722"/>
      <c r="D72" s="722"/>
      <c r="E72" s="722"/>
      <c r="F72" s="722"/>
      <c r="G72" s="722"/>
      <c r="H72" s="722"/>
      <c r="I72" s="722"/>
      <c r="J72" s="722"/>
      <c r="K72" s="722"/>
      <c r="L72" s="722"/>
      <c r="M72" s="722"/>
      <c r="N72" s="722"/>
      <c r="O72" s="722"/>
      <c r="P72" s="722"/>
      <c r="Q72" s="722"/>
      <c r="R72" s="722"/>
      <c r="S72" s="722"/>
      <c r="T72" s="722"/>
      <c r="U72" s="722"/>
      <c r="V72" s="722"/>
      <c r="W72" s="722"/>
      <c r="X72" s="725"/>
      <c r="Y72" s="726"/>
      <c r="Z72" s="717"/>
      <c r="AA72" s="718"/>
      <c r="AB72" s="718"/>
      <c r="AC72" s="719"/>
      <c r="AD72" s="717"/>
      <c r="AE72" s="718"/>
      <c r="AF72" s="718"/>
      <c r="AG72" s="719"/>
      <c r="AH72" s="717"/>
      <c r="AI72" s="718"/>
      <c r="AJ72" s="718"/>
      <c r="AK72" s="719"/>
      <c r="AL72" s="717"/>
      <c r="AM72" s="718"/>
      <c r="AN72" s="718"/>
      <c r="AO72" s="719"/>
      <c r="AP72" s="717"/>
      <c r="AQ72" s="718"/>
      <c r="AR72" s="718"/>
      <c r="AS72" s="719"/>
      <c r="AT72" s="717"/>
      <c r="AU72" s="718"/>
      <c r="AV72" s="718"/>
      <c r="AW72" s="719"/>
      <c r="AX72" s="717"/>
      <c r="AY72" s="718"/>
      <c r="AZ72" s="718"/>
      <c r="BA72" s="719"/>
      <c r="BB72" s="711"/>
      <c r="BC72" s="712"/>
      <c r="BD72" s="712"/>
      <c r="BE72" s="713"/>
      <c r="BF72" s="142"/>
    </row>
    <row r="73" spans="2:58" ht="12" customHeight="1">
      <c r="B73" s="140"/>
      <c r="C73" s="722" t="s">
        <v>552</v>
      </c>
      <c r="D73" s="722"/>
      <c r="E73" s="722"/>
      <c r="F73" s="722"/>
      <c r="G73" s="722"/>
      <c r="H73" s="722"/>
      <c r="I73" s="722"/>
      <c r="J73" s="722"/>
      <c r="K73" s="722"/>
      <c r="L73" s="722"/>
      <c r="M73" s="722"/>
      <c r="N73" s="722"/>
      <c r="O73" s="722"/>
      <c r="P73" s="722"/>
      <c r="Q73" s="722"/>
      <c r="R73" s="722"/>
      <c r="S73" s="722"/>
      <c r="T73" s="722"/>
      <c r="U73" s="722"/>
      <c r="V73" s="722"/>
      <c r="W73" s="722"/>
      <c r="X73" s="723" t="s">
        <v>456</v>
      </c>
      <c r="Y73" s="724"/>
      <c r="Z73" s="714"/>
      <c r="AA73" s="715"/>
      <c r="AB73" s="715"/>
      <c r="AC73" s="716"/>
      <c r="AD73" s="714"/>
      <c r="AE73" s="715"/>
      <c r="AF73" s="715"/>
      <c r="AG73" s="716"/>
      <c r="AH73" s="714"/>
      <c r="AI73" s="715"/>
      <c r="AJ73" s="715"/>
      <c r="AK73" s="716"/>
      <c r="AL73" s="714"/>
      <c r="AM73" s="715"/>
      <c r="AN73" s="715"/>
      <c r="AO73" s="716"/>
      <c r="AP73" s="714"/>
      <c r="AQ73" s="715"/>
      <c r="AR73" s="715"/>
      <c r="AS73" s="716"/>
      <c r="AT73" s="714"/>
      <c r="AU73" s="715"/>
      <c r="AV73" s="715"/>
      <c r="AW73" s="716"/>
      <c r="AX73" s="714"/>
      <c r="AY73" s="715"/>
      <c r="AZ73" s="715"/>
      <c r="BA73" s="716"/>
      <c r="BB73" s="708">
        <f>SUM(Z73:BA74)</f>
        <v>0</v>
      </c>
      <c r="BC73" s="709"/>
      <c r="BD73" s="709"/>
      <c r="BE73" s="710"/>
      <c r="BF73" s="142"/>
    </row>
    <row r="74" spans="2:58" ht="12" customHeight="1">
      <c r="B74" s="140"/>
      <c r="C74" s="722"/>
      <c r="D74" s="722"/>
      <c r="E74" s="722"/>
      <c r="F74" s="722"/>
      <c r="G74" s="722"/>
      <c r="H74" s="722"/>
      <c r="I74" s="722"/>
      <c r="J74" s="722"/>
      <c r="K74" s="722"/>
      <c r="L74" s="722"/>
      <c r="M74" s="722"/>
      <c r="N74" s="722"/>
      <c r="O74" s="722"/>
      <c r="P74" s="722"/>
      <c r="Q74" s="722"/>
      <c r="R74" s="722"/>
      <c r="S74" s="722"/>
      <c r="T74" s="722"/>
      <c r="U74" s="722"/>
      <c r="V74" s="722"/>
      <c r="W74" s="722"/>
      <c r="X74" s="725"/>
      <c r="Y74" s="726"/>
      <c r="Z74" s="717"/>
      <c r="AA74" s="718"/>
      <c r="AB74" s="718"/>
      <c r="AC74" s="719"/>
      <c r="AD74" s="717"/>
      <c r="AE74" s="718"/>
      <c r="AF74" s="718"/>
      <c r="AG74" s="719"/>
      <c r="AH74" s="717"/>
      <c r="AI74" s="718"/>
      <c r="AJ74" s="718"/>
      <c r="AK74" s="719"/>
      <c r="AL74" s="717"/>
      <c r="AM74" s="718"/>
      <c r="AN74" s="718"/>
      <c r="AO74" s="719"/>
      <c r="AP74" s="717"/>
      <c r="AQ74" s="718"/>
      <c r="AR74" s="718"/>
      <c r="AS74" s="719"/>
      <c r="AT74" s="717"/>
      <c r="AU74" s="718"/>
      <c r="AV74" s="718"/>
      <c r="AW74" s="719"/>
      <c r="AX74" s="717"/>
      <c r="AY74" s="718"/>
      <c r="AZ74" s="718"/>
      <c r="BA74" s="719"/>
      <c r="BB74" s="711"/>
      <c r="BC74" s="712"/>
      <c r="BD74" s="712"/>
      <c r="BE74" s="713"/>
      <c r="BF74" s="142"/>
    </row>
    <row r="75" spans="2:58" ht="9.75" customHeight="1">
      <c r="B75" s="140"/>
      <c r="C75" s="722" t="s">
        <v>547</v>
      </c>
      <c r="D75" s="722"/>
      <c r="E75" s="722"/>
      <c r="F75" s="722"/>
      <c r="G75" s="722"/>
      <c r="H75" s="722"/>
      <c r="I75" s="722"/>
      <c r="J75" s="722"/>
      <c r="K75" s="722"/>
      <c r="L75" s="722"/>
      <c r="M75" s="722"/>
      <c r="N75" s="722"/>
      <c r="O75" s="722"/>
      <c r="P75" s="722"/>
      <c r="Q75" s="722"/>
      <c r="R75" s="722"/>
      <c r="S75" s="722"/>
      <c r="T75" s="722"/>
      <c r="U75" s="722"/>
      <c r="V75" s="722"/>
      <c r="W75" s="722"/>
      <c r="X75" s="723" t="s">
        <v>458</v>
      </c>
      <c r="Y75" s="724"/>
      <c r="Z75" s="714"/>
      <c r="AA75" s="715"/>
      <c r="AB75" s="715"/>
      <c r="AC75" s="716"/>
      <c r="AD75" s="714"/>
      <c r="AE75" s="715"/>
      <c r="AF75" s="715"/>
      <c r="AG75" s="716"/>
      <c r="AH75" s="714"/>
      <c r="AI75" s="715"/>
      <c r="AJ75" s="715"/>
      <c r="AK75" s="716"/>
      <c r="AL75" s="714"/>
      <c r="AM75" s="715"/>
      <c r="AN75" s="715"/>
      <c r="AO75" s="716"/>
      <c r="AP75" s="714"/>
      <c r="AQ75" s="715"/>
      <c r="AR75" s="715"/>
      <c r="AS75" s="716"/>
      <c r="AT75" s="714"/>
      <c r="AU75" s="715"/>
      <c r="AV75" s="715"/>
      <c r="AW75" s="716"/>
      <c r="AX75" s="714"/>
      <c r="AY75" s="715"/>
      <c r="AZ75" s="715"/>
      <c r="BA75" s="716"/>
      <c r="BB75" s="708">
        <f>SUM(Z75:BA76)</f>
        <v>0</v>
      </c>
      <c r="BC75" s="709"/>
      <c r="BD75" s="709"/>
      <c r="BE75" s="710"/>
      <c r="BF75" s="142"/>
    </row>
    <row r="76" spans="2:58" ht="9.75" customHeight="1">
      <c r="B76" s="140"/>
      <c r="C76" s="722"/>
      <c r="D76" s="722"/>
      <c r="E76" s="722"/>
      <c r="F76" s="722"/>
      <c r="G76" s="722"/>
      <c r="H76" s="722"/>
      <c r="I76" s="722"/>
      <c r="J76" s="722"/>
      <c r="K76" s="722"/>
      <c r="L76" s="722"/>
      <c r="M76" s="722"/>
      <c r="N76" s="722"/>
      <c r="O76" s="722"/>
      <c r="P76" s="722"/>
      <c r="Q76" s="722"/>
      <c r="R76" s="722"/>
      <c r="S76" s="722"/>
      <c r="T76" s="722"/>
      <c r="U76" s="722"/>
      <c r="V76" s="722"/>
      <c r="W76" s="722"/>
      <c r="X76" s="725"/>
      <c r="Y76" s="726"/>
      <c r="Z76" s="717"/>
      <c r="AA76" s="718"/>
      <c r="AB76" s="718"/>
      <c r="AC76" s="719"/>
      <c r="AD76" s="717"/>
      <c r="AE76" s="718"/>
      <c r="AF76" s="718"/>
      <c r="AG76" s="719"/>
      <c r="AH76" s="717"/>
      <c r="AI76" s="718"/>
      <c r="AJ76" s="718"/>
      <c r="AK76" s="719"/>
      <c r="AL76" s="717"/>
      <c r="AM76" s="718"/>
      <c r="AN76" s="718"/>
      <c r="AO76" s="719"/>
      <c r="AP76" s="717"/>
      <c r="AQ76" s="718"/>
      <c r="AR76" s="718"/>
      <c r="AS76" s="719"/>
      <c r="AT76" s="717"/>
      <c r="AU76" s="718"/>
      <c r="AV76" s="718"/>
      <c r="AW76" s="719"/>
      <c r="AX76" s="717"/>
      <c r="AY76" s="718"/>
      <c r="AZ76" s="718"/>
      <c r="BA76" s="719"/>
      <c r="BB76" s="711"/>
      <c r="BC76" s="712"/>
      <c r="BD76" s="712"/>
      <c r="BE76" s="713"/>
      <c r="BF76" s="142"/>
    </row>
    <row r="77" spans="2:58" ht="9.75" customHeight="1">
      <c r="B77" s="140"/>
      <c r="C77" s="722"/>
      <c r="D77" s="722"/>
      <c r="E77" s="722"/>
      <c r="F77" s="722"/>
      <c r="G77" s="722"/>
      <c r="H77" s="722"/>
      <c r="I77" s="722"/>
      <c r="J77" s="722"/>
      <c r="K77" s="722"/>
      <c r="L77" s="722"/>
      <c r="M77" s="722"/>
      <c r="N77" s="722"/>
      <c r="O77" s="722"/>
      <c r="P77" s="722"/>
      <c r="Q77" s="722"/>
      <c r="R77" s="722"/>
      <c r="S77" s="722"/>
      <c r="T77" s="722"/>
      <c r="U77" s="722"/>
      <c r="V77" s="722"/>
      <c r="W77" s="722"/>
      <c r="X77" s="723" t="s">
        <v>471</v>
      </c>
      <c r="Y77" s="724"/>
      <c r="Z77" s="714"/>
      <c r="AA77" s="715"/>
      <c r="AB77" s="715"/>
      <c r="AC77" s="716"/>
      <c r="AD77" s="714"/>
      <c r="AE77" s="715"/>
      <c r="AF77" s="715"/>
      <c r="AG77" s="716"/>
      <c r="AH77" s="714"/>
      <c r="AI77" s="715"/>
      <c r="AJ77" s="715"/>
      <c r="AK77" s="716"/>
      <c r="AL77" s="714"/>
      <c r="AM77" s="715"/>
      <c r="AN77" s="715"/>
      <c r="AO77" s="716"/>
      <c r="AP77" s="714"/>
      <c r="AQ77" s="715"/>
      <c r="AR77" s="715"/>
      <c r="AS77" s="716"/>
      <c r="AT77" s="714"/>
      <c r="AU77" s="715"/>
      <c r="AV77" s="715"/>
      <c r="AW77" s="716"/>
      <c r="AX77" s="714"/>
      <c r="AY77" s="715"/>
      <c r="AZ77" s="715"/>
      <c r="BA77" s="716"/>
      <c r="BB77" s="708">
        <f>SUM(Z77:BA78)</f>
        <v>0</v>
      </c>
      <c r="BC77" s="709"/>
      <c r="BD77" s="709"/>
      <c r="BE77" s="710"/>
      <c r="BF77" s="142"/>
    </row>
    <row r="78" spans="2:58" ht="9.75" customHeight="1">
      <c r="B78" s="140"/>
      <c r="C78" s="722"/>
      <c r="D78" s="722"/>
      <c r="E78" s="722"/>
      <c r="F78" s="722"/>
      <c r="G78" s="722"/>
      <c r="H78" s="722"/>
      <c r="I78" s="722"/>
      <c r="J78" s="722"/>
      <c r="K78" s="722"/>
      <c r="L78" s="722"/>
      <c r="M78" s="722"/>
      <c r="N78" s="722"/>
      <c r="O78" s="722"/>
      <c r="P78" s="722"/>
      <c r="Q78" s="722"/>
      <c r="R78" s="722"/>
      <c r="S78" s="722"/>
      <c r="T78" s="722"/>
      <c r="U78" s="722"/>
      <c r="V78" s="722"/>
      <c r="W78" s="722"/>
      <c r="X78" s="725"/>
      <c r="Y78" s="726"/>
      <c r="Z78" s="717"/>
      <c r="AA78" s="718"/>
      <c r="AB78" s="718"/>
      <c r="AC78" s="719"/>
      <c r="AD78" s="717"/>
      <c r="AE78" s="718"/>
      <c r="AF78" s="718"/>
      <c r="AG78" s="719"/>
      <c r="AH78" s="717"/>
      <c r="AI78" s="718"/>
      <c r="AJ78" s="718"/>
      <c r="AK78" s="719"/>
      <c r="AL78" s="717"/>
      <c r="AM78" s="718"/>
      <c r="AN78" s="718"/>
      <c r="AO78" s="719"/>
      <c r="AP78" s="717"/>
      <c r="AQ78" s="718"/>
      <c r="AR78" s="718"/>
      <c r="AS78" s="719"/>
      <c r="AT78" s="717"/>
      <c r="AU78" s="718"/>
      <c r="AV78" s="718"/>
      <c r="AW78" s="719"/>
      <c r="AX78" s="717"/>
      <c r="AY78" s="718"/>
      <c r="AZ78" s="718"/>
      <c r="BA78" s="719"/>
      <c r="BB78" s="711"/>
      <c r="BC78" s="712"/>
      <c r="BD78" s="712"/>
      <c r="BE78" s="713"/>
      <c r="BF78" s="142"/>
    </row>
    <row r="79" spans="2:58" ht="9.75" customHeight="1">
      <c r="B79" s="140"/>
      <c r="C79" s="722"/>
      <c r="D79" s="722"/>
      <c r="E79" s="722"/>
      <c r="F79" s="722"/>
      <c r="G79" s="722"/>
      <c r="H79" s="722"/>
      <c r="I79" s="722"/>
      <c r="J79" s="722"/>
      <c r="K79" s="722"/>
      <c r="L79" s="722"/>
      <c r="M79" s="722"/>
      <c r="N79" s="722"/>
      <c r="O79" s="722"/>
      <c r="P79" s="722"/>
      <c r="Q79" s="722"/>
      <c r="R79" s="722"/>
      <c r="S79" s="722"/>
      <c r="T79" s="722"/>
      <c r="U79" s="722"/>
      <c r="V79" s="722"/>
      <c r="W79" s="722"/>
      <c r="X79" s="723" t="s">
        <v>472</v>
      </c>
      <c r="Y79" s="724"/>
      <c r="Z79" s="714"/>
      <c r="AA79" s="715"/>
      <c r="AB79" s="715"/>
      <c r="AC79" s="716"/>
      <c r="AD79" s="714"/>
      <c r="AE79" s="715"/>
      <c r="AF79" s="715"/>
      <c r="AG79" s="716"/>
      <c r="AH79" s="714"/>
      <c r="AI79" s="715"/>
      <c r="AJ79" s="715"/>
      <c r="AK79" s="716"/>
      <c r="AL79" s="714"/>
      <c r="AM79" s="715"/>
      <c r="AN79" s="715"/>
      <c r="AO79" s="716"/>
      <c r="AP79" s="714"/>
      <c r="AQ79" s="715"/>
      <c r="AR79" s="715"/>
      <c r="AS79" s="716"/>
      <c r="AT79" s="714"/>
      <c r="AU79" s="715"/>
      <c r="AV79" s="715"/>
      <c r="AW79" s="716"/>
      <c r="AX79" s="714"/>
      <c r="AY79" s="715"/>
      <c r="AZ79" s="715"/>
      <c r="BA79" s="716"/>
      <c r="BB79" s="708">
        <f>SUM(Z79:BA80)</f>
        <v>0</v>
      </c>
      <c r="BC79" s="709"/>
      <c r="BD79" s="709"/>
      <c r="BE79" s="710"/>
      <c r="BF79" s="142"/>
    </row>
    <row r="80" spans="2:58" ht="9.75" customHeight="1">
      <c r="B80" s="140"/>
      <c r="C80" s="722"/>
      <c r="D80" s="722"/>
      <c r="E80" s="722"/>
      <c r="F80" s="722"/>
      <c r="G80" s="722"/>
      <c r="H80" s="722"/>
      <c r="I80" s="722"/>
      <c r="J80" s="722"/>
      <c r="K80" s="722"/>
      <c r="L80" s="722"/>
      <c r="M80" s="722"/>
      <c r="N80" s="722"/>
      <c r="O80" s="722"/>
      <c r="P80" s="722"/>
      <c r="Q80" s="722"/>
      <c r="R80" s="722"/>
      <c r="S80" s="722"/>
      <c r="T80" s="722"/>
      <c r="U80" s="722"/>
      <c r="V80" s="722"/>
      <c r="W80" s="722"/>
      <c r="X80" s="725"/>
      <c r="Y80" s="726"/>
      <c r="Z80" s="717"/>
      <c r="AA80" s="718"/>
      <c r="AB80" s="718"/>
      <c r="AC80" s="719"/>
      <c r="AD80" s="717"/>
      <c r="AE80" s="718"/>
      <c r="AF80" s="718"/>
      <c r="AG80" s="719"/>
      <c r="AH80" s="717"/>
      <c r="AI80" s="718"/>
      <c r="AJ80" s="718"/>
      <c r="AK80" s="719"/>
      <c r="AL80" s="717"/>
      <c r="AM80" s="718"/>
      <c r="AN80" s="718"/>
      <c r="AO80" s="719"/>
      <c r="AP80" s="717"/>
      <c r="AQ80" s="718"/>
      <c r="AR80" s="718"/>
      <c r="AS80" s="719"/>
      <c r="AT80" s="717"/>
      <c r="AU80" s="718"/>
      <c r="AV80" s="718"/>
      <c r="AW80" s="719"/>
      <c r="AX80" s="717"/>
      <c r="AY80" s="718"/>
      <c r="AZ80" s="718"/>
      <c r="BA80" s="719"/>
      <c r="BB80" s="711"/>
      <c r="BC80" s="712"/>
      <c r="BD80" s="712"/>
      <c r="BE80" s="713"/>
      <c r="BF80" s="142"/>
    </row>
    <row r="81" spans="2:58" ht="9.75" customHeight="1">
      <c r="B81" s="140"/>
      <c r="C81" s="749" t="s">
        <v>553</v>
      </c>
      <c r="D81" s="749"/>
      <c r="E81" s="749"/>
      <c r="F81" s="749"/>
      <c r="G81" s="749"/>
      <c r="H81" s="749"/>
      <c r="I81" s="749"/>
      <c r="J81" s="749"/>
      <c r="K81" s="749"/>
      <c r="L81" s="749"/>
      <c r="M81" s="749"/>
      <c r="N81" s="749"/>
      <c r="O81" s="749"/>
      <c r="P81" s="749"/>
      <c r="Q81" s="749"/>
      <c r="R81" s="749"/>
      <c r="S81" s="749"/>
      <c r="T81" s="749"/>
      <c r="U81" s="749"/>
      <c r="V81" s="749"/>
      <c r="W81" s="749"/>
      <c r="X81" s="723" t="s">
        <v>379</v>
      </c>
      <c r="Y81" s="724"/>
      <c r="Z81" s="714"/>
      <c r="AA81" s="715"/>
      <c r="AB81" s="715"/>
      <c r="AC81" s="716"/>
      <c r="AD81" s="714"/>
      <c r="AE81" s="715"/>
      <c r="AF81" s="715"/>
      <c r="AG81" s="716"/>
      <c r="AH81" s="714"/>
      <c r="AI81" s="715"/>
      <c r="AJ81" s="715"/>
      <c r="AK81" s="716"/>
      <c r="AL81" s="714"/>
      <c r="AM81" s="715"/>
      <c r="AN81" s="715"/>
      <c r="AO81" s="716"/>
      <c r="AP81" s="714"/>
      <c r="AQ81" s="715"/>
      <c r="AR81" s="715"/>
      <c r="AS81" s="716"/>
      <c r="AT81" s="714"/>
      <c r="AU81" s="715"/>
      <c r="AV81" s="715"/>
      <c r="AW81" s="716"/>
      <c r="AX81" s="714"/>
      <c r="AY81" s="715"/>
      <c r="AZ81" s="715"/>
      <c r="BA81" s="716"/>
      <c r="BB81" s="708">
        <f>SUM(Z81:BA82)</f>
        <v>0</v>
      </c>
      <c r="BC81" s="709"/>
      <c r="BD81" s="709"/>
      <c r="BE81" s="710"/>
      <c r="BF81" s="142"/>
    </row>
    <row r="82" spans="2:58" ht="9.75" customHeight="1">
      <c r="B82" s="140"/>
      <c r="C82" s="749"/>
      <c r="D82" s="749"/>
      <c r="E82" s="749"/>
      <c r="F82" s="749"/>
      <c r="G82" s="749"/>
      <c r="H82" s="749"/>
      <c r="I82" s="749"/>
      <c r="J82" s="749"/>
      <c r="K82" s="749"/>
      <c r="L82" s="749"/>
      <c r="M82" s="749"/>
      <c r="N82" s="749"/>
      <c r="O82" s="749"/>
      <c r="P82" s="749"/>
      <c r="Q82" s="749"/>
      <c r="R82" s="749"/>
      <c r="S82" s="749"/>
      <c r="T82" s="749"/>
      <c r="U82" s="749"/>
      <c r="V82" s="749"/>
      <c r="W82" s="749"/>
      <c r="X82" s="725"/>
      <c r="Y82" s="726"/>
      <c r="Z82" s="717"/>
      <c r="AA82" s="718"/>
      <c r="AB82" s="718"/>
      <c r="AC82" s="719"/>
      <c r="AD82" s="717"/>
      <c r="AE82" s="718"/>
      <c r="AF82" s="718"/>
      <c r="AG82" s="719"/>
      <c r="AH82" s="717"/>
      <c r="AI82" s="718"/>
      <c r="AJ82" s="718"/>
      <c r="AK82" s="719"/>
      <c r="AL82" s="717"/>
      <c r="AM82" s="718"/>
      <c r="AN82" s="718"/>
      <c r="AO82" s="719"/>
      <c r="AP82" s="717"/>
      <c r="AQ82" s="718"/>
      <c r="AR82" s="718"/>
      <c r="AS82" s="719"/>
      <c r="AT82" s="717"/>
      <c r="AU82" s="718"/>
      <c r="AV82" s="718"/>
      <c r="AW82" s="719"/>
      <c r="AX82" s="717"/>
      <c r="AY82" s="718"/>
      <c r="AZ82" s="718"/>
      <c r="BA82" s="719"/>
      <c r="BB82" s="711"/>
      <c r="BC82" s="712"/>
      <c r="BD82" s="712"/>
      <c r="BE82" s="713"/>
      <c r="BF82" s="142"/>
    </row>
    <row r="83" spans="2:58" ht="9.75" customHeight="1">
      <c r="B83" s="140"/>
      <c r="C83" s="749" t="s">
        <v>554</v>
      </c>
      <c r="D83" s="749"/>
      <c r="E83" s="749"/>
      <c r="F83" s="749"/>
      <c r="G83" s="749"/>
      <c r="H83" s="749"/>
      <c r="I83" s="749"/>
      <c r="J83" s="749"/>
      <c r="K83" s="749"/>
      <c r="L83" s="749"/>
      <c r="M83" s="749"/>
      <c r="N83" s="749"/>
      <c r="O83" s="749"/>
      <c r="P83" s="749"/>
      <c r="Q83" s="749"/>
      <c r="R83" s="749"/>
      <c r="S83" s="749"/>
      <c r="T83" s="749"/>
      <c r="U83" s="749"/>
      <c r="V83" s="749"/>
      <c r="W83" s="749"/>
      <c r="X83" s="723" t="s">
        <v>380</v>
      </c>
      <c r="Y83" s="724"/>
      <c r="Z83" s="714"/>
      <c r="AA83" s="715"/>
      <c r="AB83" s="715"/>
      <c r="AC83" s="716"/>
      <c r="AD83" s="714"/>
      <c r="AE83" s="715"/>
      <c r="AF83" s="715"/>
      <c r="AG83" s="716"/>
      <c r="AH83" s="714"/>
      <c r="AI83" s="715"/>
      <c r="AJ83" s="715"/>
      <c r="AK83" s="716"/>
      <c r="AL83" s="714"/>
      <c r="AM83" s="715"/>
      <c r="AN83" s="715"/>
      <c r="AO83" s="716"/>
      <c r="AP83" s="714"/>
      <c r="AQ83" s="715"/>
      <c r="AR83" s="715"/>
      <c r="AS83" s="716"/>
      <c r="AT83" s="714"/>
      <c r="AU83" s="715"/>
      <c r="AV83" s="715"/>
      <c r="AW83" s="716"/>
      <c r="AX83" s="714"/>
      <c r="AY83" s="715"/>
      <c r="AZ83" s="715"/>
      <c r="BA83" s="716"/>
      <c r="BB83" s="708">
        <f>SUM(Z83:BA84)</f>
        <v>0</v>
      </c>
      <c r="BC83" s="709"/>
      <c r="BD83" s="709"/>
      <c r="BE83" s="710"/>
      <c r="BF83" s="142"/>
    </row>
    <row r="84" spans="2:58" ht="9.75" customHeight="1">
      <c r="B84" s="140"/>
      <c r="C84" s="749"/>
      <c r="D84" s="749"/>
      <c r="E84" s="749"/>
      <c r="F84" s="749"/>
      <c r="G84" s="749"/>
      <c r="H84" s="749"/>
      <c r="I84" s="749"/>
      <c r="J84" s="749"/>
      <c r="K84" s="749"/>
      <c r="L84" s="749"/>
      <c r="M84" s="749"/>
      <c r="N84" s="749"/>
      <c r="O84" s="749"/>
      <c r="P84" s="749"/>
      <c r="Q84" s="749"/>
      <c r="R84" s="749"/>
      <c r="S84" s="749"/>
      <c r="T84" s="749"/>
      <c r="U84" s="749"/>
      <c r="V84" s="749"/>
      <c r="W84" s="749"/>
      <c r="X84" s="725"/>
      <c r="Y84" s="726"/>
      <c r="Z84" s="717"/>
      <c r="AA84" s="718"/>
      <c r="AB84" s="718"/>
      <c r="AC84" s="719"/>
      <c r="AD84" s="717"/>
      <c r="AE84" s="718"/>
      <c r="AF84" s="718"/>
      <c r="AG84" s="719"/>
      <c r="AH84" s="717"/>
      <c r="AI84" s="718"/>
      <c r="AJ84" s="718"/>
      <c r="AK84" s="719"/>
      <c r="AL84" s="717"/>
      <c r="AM84" s="718"/>
      <c r="AN84" s="718"/>
      <c r="AO84" s="719"/>
      <c r="AP84" s="717"/>
      <c r="AQ84" s="718"/>
      <c r="AR84" s="718"/>
      <c r="AS84" s="719"/>
      <c r="AT84" s="717"/>
      <c r="AU84" s="718"/>
      <c r="AV84" s="718"/>
      <c r="AW84" s="719"/>
      <c r="AX84" s="717"/>
      <c r="AY84" s="718"/>
      <c r="AZ84" s="718"/>
      <c r="BA84" s="719"/>
      <c r="BB84" s="711"/>
      <c r="BC84" s="712"/>
      <c r="BD84" s="712"/>
      <c r="BE84" s="713"/>
      <c r="BF84" s="142"/>
    </row>
    <row r="85" spans="2:58" ht="9.75" customHeight="1">
      <c r="B85" s="140"/>
      <c r="C85" s="749" t="s">
        <v>555</v>
      </c>
      <c r="D85" s="749"/>
      <c r="E85" s="749"/>
      <c r="F85" s="749"/>
      <c r="G85" s="749"/>
      <c r="H85" s="749"/>
      <c r="I85" s="749"/>
      <c r="J85" s="749"/>
      <c r="K85" s="749"/>
      <c r="L85" s="749"/>
      <c r="M85" s="749"/>
      <c r="N85" s="749"/>
      <c r="O85" s="749"/>
      <c r="P85" s="749"/>
      <c r="Q85" s="749"/>
      <c r="R85" s="749"/>
      <c r="S85" s="749"/>
      <c r="T85" s="749"/>
      <c r="U85" s="749"/>
      <c r="V85" s="749"/>
      <c r="W85" s="749"/>
      <c r="X85" s="723" t="s">
        <v>381</v>
      </c>
      <c r="Y85" s="724"/>
      <c r="Z85" s="714"/>
      <c r="AA85" s="715"/>
      <c r="AB85" s="715"/>
      <c r="AC85" s="716"/>
      <c r="AD85" s="714"/>
      <c r="AE85" s="715"/>
      <c r="AF85" s="715"/>
      <c r="AG85" s="716"/>
      <c r="AH85" s="714"/>
      <c r="AI85" s="715"/>
      <c r="AJ85" s="715"/>
      <c r="AK85" s="716"/>
      <c r="AL85" s="714"/>
      <c r="AM85" s="715"/>
      <c r="AN85" s="715"/>
      <c r="AO85" s="716"/>
      <c r="AP85" s="714"/>
      <c r="AQ85" s="715"/>
      <c r="AR85" s="715"/>
      <c r="AS85" s="716"/>
      <c r="AT85" s="714"/>
      <c r="AU85" s="715"/>
      <c r="AV85" s="715"/>
      <c r="AW85" s="716"/>
      <c r="AX85" s="714"/>
      <c r="AY85" s="715"/>
      <c r="AZ85" s="715"/>
      <c r="BA85" s="716"/>
      <c r="BB85" s="708">
        <f>SUM(Z85:BA86)</f>
        <v>0</v>
      </c>
      <c r="BC85" s="709"/>
      <c r="BD85" s="709"/>
      <c r="BE85" s="710"/>
      <c r="BF85" s="142"/>
    </row>
    <row r="86" spans="2:58" ht="9.75" customHeight="1">
      <c r="B86" s="140"/>
      <c r="C86" s="749"/>
      <c r="D86" s="749"/>
      <c r="E86" s="749"/>
      <c r="F86" s="749"/>
      <c r="G86" s="749"/>
      <c r="H86" s="749"/>
      <c r="I86" s="749"/>
      <c r="J86" s="749"/>
      <c r="K86" s="749"/>
      <c r="L86" s="749"/>
      <c r="M86" s="749"/>
      <c r="N86" s="749"/>
      <c r="O86" s="749"/>
      <c r="P86" s="749"/>
      <c r="Q86" s="749"/>
      <c r="R86" s="749"/>
      <c r="S86" s="749"/>
      <c r="T86" s="749"/>
      <c r="U86" s="749"/>
      <c r="V86" s="749"/>
      <c r="W86" s="749"/>
      <c r="X86" s="725"/>
      <c r="Y86" s="726"/>
      <c r="Z86" s="717"/>
      <c r="AA86" s="718"/>
      <c r="AB86" s="718"/>
      <c r="AC86" s="719"/>
      <c r="AD86" s="717"/>
      <c r="AE86" s="718"/>
      <c r="AF86" s="718"/>
      <c r="AG86" s="719"/>
      <c r="AH86" s="717"/>
      <c r="AI86" s="718"/>
      <c r="AJ86" s="718"/>
      <c r="AK86" s="719"/>
      <c r="AL86" s="717"/>
      <c r="AM86" s="718"/>
      <c r="AN86" s="718"/>
      <c r="AO86" s="719"/>
      <c r="AP86" s="717"/>
      <c r="AQ86" s="718"/>
      <c r="AR86" s="718"/>
      <c r="AS86" s="719"/>
      <c r="AT86" s="717"/>
      <c r="AU86" s="718"/>
      <c r="AV86" s="718"/>
      <c r="AW86" s="719"/>
      <c r="AX86" s="717"/>
      <c r="AY86" s="718"/>
      <c r="AZ86" s="718"/>
      <c r="BA86" s="719"/>
      <c r="BB86" s="711"/>
      <c r="BC86" s="712"/>
      <c r="BD86" s="712"/>
      <c r="BE86" s="713"/>
      <c r="BF86" s="142"/>
    </row>
    <row r="87" spans="2:58" ht="17.25" customHeight="1">
      <c r="B87" s="140"/>
      <c r="C87" s="774" t="str">
        <f>CONCATENATE("Остаток на ",'Форма №1'!AR2,".",IF('Форма №1'!AR3&lt;10,CONCATENATE("0",'Форма №1'!AR3,),'Форма №1'!AR3),".",YEAR('Форма №1'!AQ20)-1," г.")</f>
        <v>Остаток на 31.12.2018 г.</v>
      </c>
      <c r="D87" s="775"/>
      <c r="E87" s="775"/>
      <c r="F87" s="775"/>
      <c r="G87" s="775"/>
      <c r="H87" s="775"/>
      <c r="I87" s="775"/>
      <c r="J87" s="775"/>
      <c r="K87" s="775"/>
      <c r="L87" s="775"/>
      <c r="M87" s="775"/>
      <c r="N87" s="775"/>
      <c r="O87" s="775"/>
      <c r="P87" s="770"/>
      <c r="Q87" s="770"/>
      <c r="R87" s="770"/>
      <c r="S87" s="770"/>
      <c r="T87" s="770"/>
      <c r="U87" s="770"/>
      <c r="V87" s="770"/>
      <c r="W87" s="771"/>
      <c r="X87" s="723" t="s">
        <v>382</v>
      </c>
      <c r="Y87" s="724"/>
      <c r="Z87" s="708">
        <f>Z40+Z41-Z61+Z81+Z83+Z85</f>
        <v>0</v>
      </c>
      <c r="AA87" s="709"/>
      <c r="AB87" s="709"/>
      <c r="AC87" s="710"/>
      <c r="AD87" s="708">
        <f>AD40+AD41-AD61+AD81+AD83+AD85</f>
        <v>0</v>
      </c>
      <c r="AE87" s="709"/>
      <c r="AF87" s="709"/>
      <c r="AG87" s="710"/>
      <c r="AH87" s="708">
        <f>AH40+AH41-AH61+AH81+AH83+AH85</f>
        <v>0</v>
      </c>
      <c r="AI87" s="709"/>
      <c r="AJ87" s="709"/>
      <c r="AK87" s="710"/>
      <c r="AL87" s="708">
        <f>AL40+AL41-AL61+AL81+AL83+AL85</f>
        <v>0</v>
      </c>
      <c r="AM87" s="709"/>
      <c r="AN87" s="709"/>
      <c r="AO87" s="710"/>
      <c r="AP87" s="708">
        <f>AP40+AP41-AP61+AP81+AP83+AP85</f>
        <v>0</v>
      </c>
      <c r="AQ87" s="709"/>
      <c r="AR87" s="709"/>
      <c r="AS87" s="710"/>
      <c r="AT87" s="708">
        <f>AT40+AT41-AT61+AT81+AT83+AT85</f>
        <v>0</v>
      </c>
      <c r="AU87" s="709"/>
      <c r="AV87" s="709"/>
      <c r="AW87" s="710"/>
      <c r="AX87" s="708">
        <f>AX40+AX41-AX61+AX81+AX83+AX85</f>
        <v>0</v>
      </c>
      <c r="AY87" s="709"/>
      <c r="AZ87" s="709"/>
      <c r="BA87" s="710"/>
      <c r="BB87" s="708">
        <f>SUM(Z87:BA87)</f>
        <v>0</v>
      </c>
      <c r="BC87" s="709"/>
      <c r="BD87" s="709"/>
      <c r="BE87" s="710"/>
      <c r="BF87" s="142"/>
    </row>
    <row r="88" spans="2:58" ht="19.5" customHeight="1">
      <c r="B88" s="140"/>
      <c r="C88" s="776" t="str">
        <f>CONCATENATE("Остаток на ",DAY('Форма №1'!AH54),".",MONTH('Форма №1'!AH54),".",YEAR('Форма №1'!AH54)," г.")</f>
        <v>Остаток на 31.12.2018 г.</v>
      </c>
      <c r="D88" s="777"/>
      <c r="E88" s="777"/>
      <c r="F88" s="777"/>
      <c r="G88" s="777"/>
      <c r="H88" s="777"/>
      <c r="I88" s="777"/>
      <c r="J88" s="777"/>
      <c r="K88" s="777"/>
      <c r="L88" s="777"/>
      <c r="M88" s="770"/>
      <c r="N88" s="770"/>
      <c r="O88" s="770"/>
      <c r="P88" s="770"/>
      <c r="Q88" s="770"/>
      <c r="R88" s="770"/>
      <c r="S88" s="770"/>
      <c r="T88" s="770"/>
      <c r="U88" s="770"/>
      <c r="V88" s="770"/>
      <c r="W88" s="771"/>
      <c r="X88" s="723" t="s">
        <v>387</v>
      </c>
      <c r="Y88" s="724"/>
      <c r="Z88" s="714"/>
      <c r="AA88" s="715"/>
      <c r="AB88" s="715"/>
      <c r="AC88" s="716"/>
      <c r="AD88" s="714"/>
      <c r="AE88" s="715"/>
      <c r="AF88" s="715"/>
      <c r="AG88" s="716"/>
      <c r="AH88" s="714"/>
      <c r="AI88" s="715"/>
      <c r="AJ88" s="715"/>
      <c r="AK88" s="716"/>
      <c r="AL88" s="714"/>
      <c r="AM88" s="715"/>
      <c r="AN88" s="715"/>
      <c r="AO88" s="716"/>
      <c r="AP88" s="714"/>
      <c r="AQ88" s="715"/>
      <c r="AR88" s="715"/>
      <c r="AS88" s="716"/>
      <c r="AT88" s="714"/>
      <c r="AU88" s="715"/>
      <c r="AV88" s="715"/>
      <c r="AW88" s="716"/>
      <c r="AX88" s="714"/>
      <c r="AY88" s="715"/>
      <c r="AZ88" s="715"/>
      <c r="BA88" s="716"/>
      <c r="BB88" s="708">
        <f>SUM(Z88:BA88)</f>
        <v>0</v>
      </c>
      <c r="BC88" s="709"/>
      <c r="BD88" s="709"/>
      <c r="BE88" s="710"/>
      <c r="BF88" s="142"/>
    </row>
    <row r="89" spans="2:58" ht="9.75" customHeight="1">
      <c r="B89" s="140"/>
      <c r="C89" s="749" t="s">
        <v>539</v>
      </c>
      <c r="D89" s="749"/>
      <c r="E89" s="749"/>
      <c r="F89" s="749"/>
      <c r="G89" s="749"/>
      <c r="H89" s="749"/>
      <c r="I89" s="749"/>
      <c r="J89" s="749"/>
      <c r="K89" s="749"/>
      <c r="L89" s="749"/>
      <c r="M89" s="749"/>
      <c r="N89" s="749"/>
      <c r="O89" s="749"/>
      <c r="P89" s="749"/>
      <c r="Q89" s="749"/>
      <c r="R89" s="749"/>
      <c r="S89" s="749"/>
      <c r="T89" s="749"/>
      <c r="U89" s="749"/>
      <c r="V89" s="749"/>
      <c r="W89" s="749"/>
      <c r="X89" s="723" t="s">
        <v>390</v>
      </c>
      <c r="Y89" s="724"/>
      <c r="Z89" s="714"/>
      <c r="AA89" s="715"/>
      <c r="AB89" s="715"/>
      <c r="AC89" s="716"/>
      <c r="AD89" s="714"/>
      <c r="AE89" s="715"/>
      <c r="AF89" s="715"/>
      <c r="AG89" s="716"/>
      <c r="AH89" s="714"/>
      <c r="AI89" s="715"/>
      <c r="AJ89" s="715"/>
      <c r="AK89" s="716"/>
      <c r="AL89" s="714"/>
      <c r="AM89" s="715"/>
      <c r="AN89" s="715"/>
      <c r="AO89" s="716"/>
      <c r="AP89" s="714"/>
      <c r="AQ89" s="715"/>
      <c r="AR89" s="715"/>
      <c r="AS89" s="716"/>
      <c r="AT89" s="714"/>
      <c r="AU89" s="715"/>
      <c r="AV89" s="715"/>
      <c r="AW89" s="716"/>
      <c r="AX89" s="714"/>
      <c r="AY89" s="715"/>
      <c r="AZ89" s="715"/>
      <c r="BA89" s="716"/>
      <c r="BB89" s="708">
        <f>SUM(Z89:BA90)</f>
        <v>0</v>
      </c>
      <c r="BC89" s="709"/>
      <c r="BD89" s="709"/>
      <c r="BE89" s="710"/>
      <c r="BF89" s="142"/>
    </row>
    <row r="90" spans="2:58" ht="9.75" customHeight="1">
      <c r="B90" s="140"/>
      <c r="C90" s="749"/>
      <c r="D90" s="749"/>
      <c r="E90" s="749"/>
      <c r="F90" s="749"/>
      <c r="G90" s="749"/>
      <c r="H90" s="749"/>
      <c r="I90" s="749"/>
      <c r="J90" s="749"/>
      <c r="K90" s="749"/>
      <c r="L90" s="749"/>
      <c r="M90" s="749"/>
      <c r="N90" s="749"/>
      <c r="O90" s="749"/>
      <c r="P90" s="749"/>
      <c r="Q90" s="749"/>
      <c r="R90" s="749"/>
      <c r="S90" s="749"/>
      <c r="T90" s="749"/>
      <c r="U90" s="749"/>
      <c r="V90" s="749"/>
      <c r="W90" s="749"/>
      <c r="X90" s="725"/>
      <c r="Y90" s="726"/>
      <c r="Z90" s="717"/>
      <c r="AA90" s="718"/>
      <c r="AB90" s="718"/>
      <c r="AC90" s="719"/>
      <c r="AD90" s="717"/>
      <c r="AE90" s="718"/>
      <c r="AF90" s="718"/>
      <c r="AG90" s="719"/>
      <c r="AH90" s="717"/>
      <c r="AI90" s="718"/>
      <c r="AJ90" s="718"/>
      <c r="AK90" s="719"/>
      <c r="AL90" s="717"/>
      <c r="AM90" s="718"/>
      <c r="AN90" s="718"/>
      <c r="AO90" s="719"/>
      <c r="AP90" s="717"/>
      <c r="AQ90" s="718"/>
      <c r="AR90" s="718"/>
      <c r="AS90" s="719"/>
      <c r="AT90" s="717"/>
      <c r="AU90" s="718"/>
      <c r="AV90" s="718"/>
      <c r="AW90" s="719"/>
      <c r="AX90" s="717"/>
      <c r="AY90" s="718"/>
      <c r="AZ90" s="718"/>
      <c r="BA90" s="719"/>
      <c r="BB90" s="711"/>
      <c r="BC90" s="712"/>
      <c r="BD90" s="712"/>
      <c r="BE90" s="713"/>
      <c r="BF90" s="142"/>
    </row>
    <row r="91" spans="2:58" ht="9.75" customHeight="1">
      <c r="B91" s="140"/>
      <c r="C91" s="749" t="s">
        <v>540</v>
      </c>
      <c r="D91" s="749"/>
      <c r="E91" s="749"/>
      <c r="F91" s="749"/>
      <c r="G91" s="749"/>
      <c r="H91" s="749"/>
      <c r="I91" s="749"/>
      <c r="J91" s="749"/>
      <c r="K91" s="749"/>
      <c r="L91" s="749"/>
      <c r="M91" s="749"/>
      <c r="N91" s="749"/>
      <c r="O91" s="749"/>
      <c r="P91" s="749"/>
      <c r="Q91" s="749"/>
      <c r="R91" s="749"/>
      <c r="S91" s="749"/>
      <c r="T91" s="749"/>
      <c r="U91" s="749"/>
      <c r="V91" s="749"/>
      <c r="W91" s="749"/>
      <c r="X91" s="723" t="s">
        <v>391</v>
      </c>
      <c r="Y91" s="724"/>
      <c r="Z91" s="714"/>
      <c r="AA91" s="715"/>
      <c r="AB91" s="715"/>
      <c r="AC91" s="716"/>
      <c r="AD91" s="714"/>
      <c r="AE91" s="715"/>
      <c r="AF91" s="715"/>
      <c r="AG91" s="716"/>
      <c r="AH91" s="714"/>
      <c r="AI91" s="715"/>
      <c r="AJ91" s="715"/>
      <c r="AK91" s="716"/>
      <c r="AL91" s="714"/>
      <c r="AM91" s="715"/>
      <c r="AN91" s="715"/>
      <c r="AO91" s="716"/>
      <c r="AP91" s="714"/>
      <c r="AQ91" s="715"/>
      <c r="AR91" s="715"/>
      <c r="AS91" s="716"/>
      <c r="AT91" s="714"/>
      <c r="AU91" s="715"/>
      <c r="AV91" s="715"/>
      <c r="AW91" s="716"/>
      <c r="AX91" s="714"/>
      <c r="AY91" s="715"/>
      <c r="AZ91" s="715"/>
      <c r="BA91" s="716"/>
      <c r="BB91" s="708">
        <f>SUM(Z91:BA92)</f>
        <v>0</v>
      </c>
      <c r="BC91" s="709"/>
      <c r="BD91" s="709"/>
      <c r="BE91" s="710"/>
      <c r="BF91" s="142"/>
    </row>
    <row r="92" spans="2:58" ht="9.75" customHeight="1">
      <c r="B92" s="140"/>
      <c r="C92" s="749"/>
      <c r="D92" s="749"/>
      <c r="E92" s="749"/>
      <c r="F92" s="749"/>
      <c r="G92" s="749"/>
      <c r="H92" s="749"/>
      <c r="I92" s="749"/>
      <c r="J92" s="749"/>
      <c r="K92" s="749"/>
      <c r="L92" s="749"/>
      <c r="M92" s="749"/>
      <c r="N92" s="749"/>
      <c r="O92" s="749"/>
      <c r="P92" s="749"/>
      <c r="Q92" s="749"/>
      <c r="R92" s="749"/>
      <c r="S92" s="749"/>
      <c r="T92" s="749"/>
      <c r="U92" s="749"/>
      <c r="V92" s="749"/>
      <c r="W92" s="749"/>
      <c r="X92" s="725"/>
      <c r="Y92" s="726"/>
      <c r="Z92" s="717"/>
      <c r="AA92" s="718"/>
      <c r="AB92" s="718"/>
      <c r="AC92" s="719"/>
      <c r="AD92" s="717"/>
      <c r="AE92" s="718"/>
      <c r="AF92" s="718"/>
      <c r="AG92" s="719"/>
      <c r="AH92" s="717"/>
      <c r="AI92" s="718"/>
      <c r="AJ92" s="718"/>
      <c r="AK92" s="719"/>
      <c r="AL92" s="717"/>
      <c r="AM92" s="718"/>
      <c r="AN92" s="718"/>
      <c r="AO92" s="719"/>
      <c r="AP92" s="717"/>
      <c r="AQ92" s="718"/>
      <c r="AR92" s="718"/>
      <c r="AS92" s="719"/>
      <c r="AT92" s="717"/>
      <c r="AU92" s="718"/>
      <c r="AV92" s="718"/>
      <c r="AW92" s="719"/>
      <c r="AX92" s="717"/>
      <c r="AY92" s="718"/>
      <c r="AZ92" s="718"/>
      <c r="BA92" s="719"/>
      <c r="BB92" s="711"/>
      <c r="BC92" s="712"/>
      <c r="BD92" s="712"/>
      <c r="BE92" s="713"/>
      <c r="BF92" s="142"/>
    </row>
    <row r="93" spans="2:58" ht="16.5" customHeight="1">
      <c r="B93" s="140"/>
      <c r="C93" s="755" t="str">
        <f>CONCATENATE("Скорректированный остаток на ",DAY('Форма №1'!AH54),".",MONTH('Форма №1'!AH54),".",YEAR('Форма №1'!AH54)," г.")</f>
        <v>Скорректированный остаток на 31.12.2018 г.</v>
      </c>
      <c r="D93" s="756"/>
      <c r="E93" s="756"/>
      <c r="F93" s="756"/>
      <c r="G93" s="756"/>
      <c r="H93" s="756"/>
      <c r="I93" s="756"/>
      <c r="J93" s="756"/>
      <c r="K93" s="756"/>
      <c r="L93" s="756"/>
      <c r="M93" s="756"/>
      <c r="N93" s="756"/>
      <c r="O93" s="756"/>
      <c r="P93" s="756"/>
      <c r="Q93" s="756"/>
      <c r="R93" s="756"/>
      <c r="S93" s="756"/>
      <c r="T93" s="756"/>
      <c r="U93" s="756"/>
      <c r="V93" s="756"/>
      <c r="W93" s="757"/>
      <c r="X93" s="723" t="s">
        <v>392</v>
      </c>
      <c r="Y93" s="724"/>
      <c r="Z93" s="708">
        <f>Z88+Z89+Z91</f>
        <v>0</v>
      </c>
      <c r="AA93" s="709"/>
      <c r="AB93" s="709"/>
      <c r="AC93" s="710"/>
      <c r="AD93" s="708">
        <f>AD88+AD89+AD91</f>
        <v>0</v>
      </c>
      <c r="AE93" s="709"/>
      <c r="AF93" s="709"/>
      <c r="AG93" s="710"/>
      <c r="AH93" s="708">
        <f>AH88+AH89+AH91</f>
        <v>0</v>
      </c>
      <c r="AI93" s="709"/>
      <c r="AJ93" s="709"/>
      <c r="AK93" s="710"/>
      <c r="AL93" s="708">
        <f>AL88+AL89+AL91</f>
        <v>0</v>
      </c>
      <c r="AM93" s="709"/>
      <c r="AN93" s="709"/>
      <c r="AO93" s="710"/>
      <c r="AP93" s="708">
        <f>AP88+AP89+AP91</f>
        <v>0</v>
      </c>
      <c r="AQ93" s="709"/>
      <c r="AR93" s="709"/>
      <c r="AS93" s="710"/>
      <c r="AT93" s="708">
        <f>AT88+AT89+AT91</f>
        <v>0</v>
      </c>
      <c r="AU93" s="709"/>
      <c r="AV93" s="709"/>
      <c r="AW93" s="710"/>
      <c r="AX93" s="708">
        <f>AX88+AX89+AX91</f>
        <v>0</v>
      </c>
      <c r="AY93" s="709"/>
      <c r="AZ93" s="709"/>
      <c r="BA93" s="710"/>
      <c r="BB93" s="708">
        <f>SUM(Z93:BA94)</f>
        <v>0</v>
      </c>
      <c r="BC93" s="709"/>
      <c r="BD93" s="709"/>
      <c r="BE93" s="710"/>
      <c r="BF93" s="142"/>
    </row>
    <row r="94" spans="2:58" ht="5.25" customHeight="1">
      <c r="B94" s="140"/>
      <c r="C94" s="758"/>
      <c r="D94" s="759"/>
      <c r="E94" s="759"/>
      <c r="F94" s="759"/>
      <c r="G94" s="759"/>
      <c r="H94" s="759"/>
      <c r="I94" s="759"/>
      <c r="J94" s="759"/>
      <c r="K94" s="759"/>
      <c r="L94" s="759"/>
      <c r="M94" s="759"/>
      <c r="N94" s="759"/>
      <c r="O94" s="759"/>
      <c r="P94" s="759"/>
      <c r="Q94" s="759"/>
      <c r="R94" s="759"/>
      <c r="S94" s="759"/>
      <c r="T94" s="759"/>
      <c r="U94" s="759"/>
      <c r="V94" s="759"/>
      <c r="W94" s="760"/>
      <c r="X94" s="725"/>
      <c r="Y94" s="726"/>
      <c r="Z94" s="711"/>
      <c r="AA94" s="712"/>
      <c r="AB94" s="712"/>
      <c r="AC94" s="713"/>
      <c r="AD94" s="711"/>
      <c r="AE94" s="712"/>
      <c r="AF94" s="712"/>
      <c r="AG94" s="713"/>
      <c r="AH94" s="711"/>
      <c r="AI94" s="712"/>
      <c r="AJ94" s="712"/>
      <c r="AK94" s="713"/>
      <c r="AL94" s="711"/>
      <c r="AM94" s="712"/>
      <c r="AN94" s="712"/>
      <c r="AO94" s="713"/>
      <c r="AP94" s="711"/>
      <c r="AQ94" s="712"/>
      <c r="AR94" s="712"/>
      <c r="AS94" s="713"/>
      <c r="AT94" s="711"/>
      <c r="AU94" s="712"/>
      <c r="AV94" s="712"/>
      <c r="AW94" s="713"/>
      <c r="AX94" s="711"/>
      <c r="AY94" s="712"/>
      <c r="AZ94" s="712"/>
      <c r="BA94" s="713"/>
      <c r="BB94" s="711"/>
      <c r="BC94" s="712"/>
      <c r="BD94" s="712"/>
      <c r="BE94" s="713"/>
      <c r="BF94" s="142"/>
    </row>
    <row r="95" spans="2:58" ht="9.75" customHeight="1">
      <c r="B95" s="140"/>
      <c r="C95" s="191" t="s">
        <v>520</v>
      </c>
      <c r="D95" s="750"/>
      <c r="E95" s="750"/>
      <c r="F95" s="750"/>
      <c r="G95" s="750"/>
      <c r="H95" s="750"/>
      <c r="I95" s="192">
        <v>20</v>
      </c>
      <c r="J95" s="190"/>
      <c r="K95" s="751" t="s">
        <v>485</v>
      </c>
      <c r="L95" s="751"/>
      <c r="M95" s="192"/>
      <c r="N95" s="192"/>
      <c r="O95" s="192"/>
      <c r="P95" s="192"/>
      <c r="Q95" s="192"/>
      <c r="R95" s="192"/>
      <c r="S95" s="192"/>
      <c r="T95" s="192"/>
      <c r="U95" s="223"/>
      <c r="V95" s="224"/>
      <c r="W95" s="218"/>
      <c r="X95" s="723" t="s">
        <v>393</v>
      </c>
      <c r="Y95" s="724"/>
      <c r="Z95" s="708">
        <f>SUM(Z97:AC114)</f>
        <v>0</v>
      </c>
      <c r="AA95" s="709"/>
      <c r="AB95" s="709"/>
      <c r="AC95" s="710"/>
      <c r="AD95" s="708">
        <f>SUM(AD97:AG114)</f>
        <v>0</v>
      </c>
      <c r="AE95" s="709"/>
      <c r="AF95" s="709"/>
      <c r="AG95" s="710"/>
      <c r="AH95" s="708">
        <f>SUM(AH97:AK114)</f>
        <v>0</v>
      </c>
      <c r="AI95" s="709"/>
      <c r="AJ95" s="709"/>
      <c r="AK95" s="710"/>
      <c r="AL95" s="708">
        <f>SUM(AL97:AO114)</f>
        <v>0</v>
      </c>
      <c r="AM95" s="709"/>
      <c r="AN95" s="709"/>
      <c r="AO95" s="710"/>
      <c r="AP95" s="708">
        <f>SUM(AP97:AS114)</f>
        <v>0</v>
      </c>
      <c r="AQ95" s="709"/>
      <c r="AR95" s="709"/>
      <c r="AS95" s="710"/>
      <c r="AT95" s="708">
        <f>SUM(AT97:AW114)</f>
        <v>0</v>
      </c>
      <c r="AU95" s="709"/>
      <c r="AV95" s="709"/>
      <c r="AW95" s="710"/>
      <c r="AX95" s="708">
        <f>SUM(AX97:BA114)</f>
        <v>0</v>
      </c>
      <c r="AY95" s="709"/>
      <c r="AZ95" s="709"/>
      <c r="BA95" s="710"/>
      <c r="BB95" s="708">
        <f>SUM(Z95:BA96)</f>
        <v>0</v>
      </c>
      <c r="BC95" s="709"/>
      <c r="BD95" s="709"/>
      <c r="BE95" s="710"/>
      <c r="BF95" s="142"/>
    </row>
    <row r="96" spans="2:58" ht="9.75" customHeight="1">
      <c r="B96" s="140"/>
      <c r="C96" s="752" t="s">
        <v>541</v>
      </c>
      <c r="D96" s="753"/>
      <c r="E96" s="753"/>
      <c r="F96" s="753"/>
      <c r="G96" s="753"/>
      <c r="H96" s="753"/>
      <c r="I96" s="753"/>
      <c r="J96" s="753"/>
      <c r="K96" s="753"/>
      <c r="L96" s="753"/>
      <c r="M96" s="753"/>
      <c r="N96" s="753"/>
      <c r="O96" s="753"/>
      <c r="P96" s="753"/>
      <c r="Q96" s="753"/>
      <c r="R96" s="753"/>
      <c r="S96" s="753"/>
      <c r="T96" s="753"/>
      <c r="U96" s="753"/>
      <c r="V96" s="753"/>
      <c r="W96" s="754"/>
      <c r="X96" s="725"/>
      <c r="Y96" s="726"/>
      <c r="Z96" s="711"/>
      <c r="AA96" s="712"/>
      <c r="AB96" s="712"/>
      <c r="AC96" s="713"/>
      <c r="AD96" s="711"/>
      <c r="AE96" s="712"/>
      <c r="AF96" s="712"/>
      <c r="AG96" s="713"/>
      <c r="AH96" s="711"/>
      <c r="AI96" s="712"/>
      <c r="AJ96" s="712"/>
      <c r="AK96" s="713"/>
      <c r="AL96" s="711"/>
      <c r="AM96" s="712"/>
      <c r="AN96" s="712"/>
      <c r="AO96" s="713"/>
      <c r="AP96" s="711"/>
      <c r="AQ96" s="712"/>
      <c r="AR96" s="712"/>
      <c r="AS96" s="713"/>
      <c r="AT96" s="711"/>
      <c r="AU96" s="712"/>
      <c r="AV96" s="712"/>
      <c r="AW96" s="713"/>
      <c r="AX96" s="711"/>
      <c r="AY96" s="712"/>
      <c r="AZ96" s="712"/>
      <c r="BA96" s="713"/>
      <c r="BB96" s="711"/>
      <c r="BC96" s="712"/>
      <c r="BD96" s="712"/>
      <c r="BE96" s="713"/>
      <c r="BF96" s="142"/>
    </row>
    <row r="97" spans="2:58" ht="12.75" customHeight="1">
      <c r="B97" s="140"/>
      <c r="C97" s="722" t="s">
        <v>654</v>
      </c>
      <c r="D97" s="722"/>
      <c r="E97" s="722"/>
      <c r="F97" s="722"/>
      <c r="G97" s="722"/>
      <c r="H97" s="722"/>
      <c r="I97" s="722"/>
      <c r="J97" s="722"/>
      <c r="K97" s="722"/>
      <c r="L97" s="722"/>
      <c r="M97" s="722"/>
      <c r="N97" s="722"/>
      <c r="O97" s="722"/>
      <c r="P97" s="722"/>
      <c r="Q97" s="722"/>
      <c r="R97" s="722"/>
      <c r="S97" s="722"/>
      <c r="T97" s="722"/>
      <c r="U97" s="722"/>
      <c r="V97" s="722"/>
      <c r="W97" s="722"/>
      <c r="X97" s="723" t="s">
        <v>429</v>
      </c>
      <c r="Y97" s="724"/>
      <c r="Z97" s="714"/>
      <c r="AA97" s="715"/>
      <c r="AB97" s="715"/>
      <c r="AC97" s="716"/>
      <c r="AD97" s="714"/>
      <c r="AE97" s="715"/>
      <c r="AF97" s="715"/>
      <c r="AG97" s="716"/>
      <c r="AH97" s="714"/>
      <c r="AI97" s="715"/>
      <c r="AJ97" s="715"/>
      <c r="AK97" s="716"/>
      <c r="AL97" s="714"/>
      <c r="AM97" s="715"/>
      <c r="AN97" s="715"/>
      <c r="AO97" s="716"/>
      <c r="AP97" s="714"/>
      <c r="AQ97" s="715"/>
      <c r="AR97" s="715"/>
      <c r="AS97" s="716"/>
      <c r="AT97" s="714"/>
      <c r="AU97" s="715"/>
      <c r="AV97" s="715"/>
      <c r="AW97" s="716"/>
      <c r="AX97" s="714"/>
      <c r="AY97" s="715"/>
      <c r="AZ97" s="715"/>
      <c r="BA97" s="716"/>
      <c r="BB97" s="708">
        <f>SUM(Z97:BA98)</f>
        <v>0</v>
      </c>
      <c r="BC97" s="709"/>
      <c r="BD97" s="709"/>
      <c r="BE97" s="710"/>
      <c r="BF97" s="142"/>
    </row>
    <row r="98" spans="2:58" ht="13.5" customHeight="1">
      <c r="B98" s="140"/>
      <c r="C98" s="722"/>
      <c r="D98" s="722"/>
      <c r="E98" s="722"/>
      <c r="F98" s="722"/>
      <c r="G98" s="722"/>
      <c r="H98" s="722"/>
      <c r="I98" s="722"/>
      <c r="J98" s="722"/>
      <c r="K98" s="722"/>
      <c r="L98" s="722"/>
      <c r="M98" s="722"/>
      <c r="N98" s="722"/>
      <c r="O98" s="722"/>
      <c r="P98" s="722"/>
      <c r="Q98" s="722"/>
      <c r="R98" s="722"/>
      <c r="S98" s="722"/>
      <c r="T98" s="722"/>
      <c r="U98" s="722"/>
      <c r="V98" s="722"/>
      <c r="W98" s="722"/>
      <c r="X98" s="725"/>
      <c r="Y98" s="726"/>
      <c r="Z98" s="717"/>
      <c r="AA98" s="718"/>
      <c r="AB98" s="718"/>
      <c r="AC98" s="719"/>
      <c r="AD98" s="717"/>
      <c r="AE98" s="718"/>
      <c r="AF98" s="718"/>
      <c r="AG98" s="719"/>
      <c r="AH98" s="717"/>
      <c r="AI98" s="718"/>
      <c r="AJ98" s="718"/>
      <c r="AK98" s="719"/>
      <c r="AL98" s="717"/>
      <c r="AM98" s="718"/>
      <c r="AN98" s="718"/>
      <c r="AO98" s="719"/>
      <c r="AP98" s="717"/>
      <c r="AQ98" s="718"/>
      <c r="AR98" s="718"/>
      <c r="AS98" s="719"/>
      <c r="AT98" s="717"/>
      <c r="AU98" s="718"/>
      <c r="AV98" s="718"/>
      <c r="AW98" s="719"/>
      <c r="AX98" s="717"/>
      <c r="AY98" s="718"/>
      <c r="AZ98" s="718"/>
      <c r="BA98" s="719"/>
      <c r="BB98" s="711"/>
      <c r="BC98" s="712"/>
      <c r="BD98" s="712"/>
      <c r="BE98" s="713"/>
      <c r="BF98" s="142"/>
    </row>
    <row r="99" spans="2:58" ht="9.75" customHeight="1">
      <c r="B99" s="140"/>
      <c r="C99" s="722" t="s">
        <v>543</v>
      </c>
      <c r="D99" s="722"/>
      <c r="E99" s="722"/>
      <c r="F99" s="722"/>
      <c r="G99" s="722"/>
      <c r="H99" s="722"/>
      <c r="I99" s="722"/>
      <c r="J99" s="722"/>
      <c r="K99" s="722"/>
      <c r="L99" s="722"/>
      <c r="M99" s="722"/>
      <c r="N99" s="722"/>
      <c r="O99" s="722"/>
      <c r="P99" s="722"/>
      <c r="Q99" s="722"/>
      <c r="R99" s="722"/>
      <c r="S99" s="722"/>
      <c r="T99" s="722"/>
      <c r="U99" s="722"/>
      <c r="V99" s="722"/>
      <c r="W99" s="722"/>
      <c r="X99" s="723" t="s">
        <v>430</v>
      </c>
      <c r="Y99" s="724"/>
      <c r="Z99" s="714"/>
      <c r="AA99" s="715"/>
      <c r="AB99" s="715"/>
      <c r="AC99" s="716"/>
      <c r="AD99" s="714"/>
      <c r="AE99" s="715"/>
      <c r="AF99" s="715"/>
      <c r="AG99" s="716"/>
      <c r="AH99" s="714"/>
      <c r="AI99" s="715"/>
      <c r="AJ99" s="715"/>
      <c r="AK99" s="716"/>
      <c r="AL99" s="714"/>
      <c r="AM99" s="715"/>
      <c r="AN99" s="715"/>
      <c r="AO99" s="716"/>
      <c r="AP99" s="714"/>
      <c r="AQ99" s="715"/>
      <c r="AR99" s="715"/>
      <c r="AS99" s="716"/>
      <c r="AT99" s="714"/>
      <c r="AU99" s="715"/>
      <c r="AV99" s="715"/>
      <c r="AW99" s="716"/>
      <c r="AX99" s="714"/>
      <c r="AY99" s="715"/>
      <c r="AZ99" s="715"/>
      <c r="BA99" s="716"/>
      <c r="BB99" s="708">
        <f>SUM(Z99:BA100)</f>
        <v>0</v>
      </c>
      <c r="BC99" s="709"/>
      <c r="BD99" s="709"/>
      <c r="BE99" s="710"/>
      <c r="BF99" s="142"/>
    </row>
    <row r="100" spans="2:58" ht="9.75" customHeight="1">
      <c r="B100" s="140"/>
      <c r="C100" s="722"/>
      <c r="D100" s="722"/>
      <c r="E100" s="722"/>
      <c r="F100" s="722"/>
      <c r="G100" s="722"/>
      <c r="H100" s="722"/>
      <c r="I100" s="722"/>
      <c r="J100" s="722"/>
      <c r="K100" s="722"/>
      <c r="L100" s="722"/>
      <c r="M100" s="722"/>
      <c r="N100" s="722"/>
      <c r="O100" s="722"/>
      <c r="P100" s="722"/>
      <c r="Q100" s="722"/>
      <c r="R100" s="722"/>
      <c r="S100" s="722"/>
      <c r="T100" s="722"/>
      <c r="U100" s="722"/>
      <c r="V100" s="722"/>
      <c r="W100" s="722"/>
      <c r="X100" s="725"/>
      <c r="Y100" s="726"/>
      <c r="Z100" s="717"/>
      <c r="AA100" s="718"/>
      <c r="AB100" s="718"/>
      <c r="AC100" s="719"/>
      <c r="AD100" s="717"/>
      <c r="AE100" s="718"/>
      <c r="AF100" s="718"/>
      <c r="AG100" s="719"/>
      <c r="AH100" s="717"/>
      <c r="AI100" s="718"/>
      <c r="AJ100" s="718"/>
      <c r="AK100" s="719"/>
      <c r="AL100" s="717"/>
      <c r="AM100" s="718"/>
      <c r="AN100" s="718"/>
      <c r="AO100" s="719"/>
      <c r="AP100" s="717"/>
      <c r="AQ100" s="718"/>
      <c r="AR100" s="718"/>
      <c r="AS100" s="719"/>
      <c r="AT100" s="717"/>
      <c r="AU100" s="718"/>
      <c r="AV100" s="718"/>
      <c r="AW100" s="719"/>
      <c r="AX100" s="717"/>
      <c r="AY100" s="718"/>
      <c r="AZ100" s="718"/>
      <c r="BA100" s="719"/>
      <c r="BB100" s="711"/>
      <c r="BC100" s="712"/>
      <c r="BD100" s="712"/>
      <c r="BE100" s="713"/>
      <c r="BF100" s="142"/>
    </row>
    <row r="101" spans="2:58" ht="9.75" customHeight="1">
      <c r="B101" s="140"/>
      <c r="C101" s="722" t="s">
        <v>544</v>
      </c>
      <c r="D101" s="722"/>
      <c r="E101" s="722"/>
      <c r="F101" s="722"/>
      <c r="G101" s="722"/>
      <c r="H101" s="722"/>
      <c r="I101" s="722"/>
      <c r="J101" s="722"/>
      <c r="K101" s="722"/>
      <c r="L101" s="722"/>
      <c r="M101" s="722"/>
      <c r="N101" s="722"/>
      <c r="O101" s="722"/>
      <c r="P101" s="722"/>
      <c r="Q101" s="722"/>
      <c r="R101" s="722"/>
      <c r="S101" s="722"/>
      <c r="T101" s="722"/>
      <c r="U101" s="722"/>
      <c r="V101" s="722"/>
      <c r="W101" s="722"/>
      <c r="X101" s="723" t="s">
        <v>431</v>
      </c>
      <c r="Y101" s="724"/>
      <c r="Z101" s="714"/>
      <c r="AA101" s="715"/>
      <c r="AB101" s="715"/>
      <c r="AC101" s="716"/>
      <c r="AD101" s="714"/>
      <c r="AE101" s="715"/>
      <c r="AF101" s="715"/>
      <c r="AG101" s="716"/>
      <c r="AH101" s="714"/>
      <c r="AI101" s="715"/>
      <c r="AJ101" s="715"/>
      <c r="AK101" s="716"/>
      <c r="AL101" s="714"/>
      <c r="AM101" s="715"/>
      <c r="AN101" s="715"/>
      <c r="AO101" s="716"/>
      <c r="AP101" s="714"/>
      <c r="AQ101" s="715"/>
      <c r="AR101" s="715"/>
      <c r="AS101" s="716"/>
      <c r="AT101" s="714"/>
      <c r="AU101" s="715"/>
      <c r="AV101" s="715"/>
      <c r="AW101" s="716"/>
      <c r="AX101" s="714"/>
      <c r="AY101" s="715"/>
      <c r="AZ101" s="715"/>
      <c r="BA101" s="716"/>
      <c r="BB101" s="708">
        <f>SUM(Z101:BA102)</f>
        <v>0</v>
      </c>
      <c r="BC101" s="709"/>
      <c r="BD101" s="709"/>
      <c r="BE101" s="710"/>
      <c r="BF101" s="142"/>
    </row>
    <row r="102" spans="2:58" ht="11.25" customHeight="1">
      <c r="B102" s="140"/>
      <c r="C102" s="722"/>
      <c r="D102" s="722"/>
      <c r="E102" s="722"/>
      <c r="F102" s="722"/>
      <c r="G102" s="722"/>
      <c r="H102" s="722"/>
      <c r="I102" s="722"/>
      <c r="J102" s="722"/>
      <c r="K102" s="722"/>
      <c r="L102" s="722"/>
      <c r="M102" s="722"/>
      <c r="N102" s="722"/>
      <c r="O102" s="722"/>
      <c r="P102" s="722"/>
      <c r="Q102" s="722"/>
      <c r="R102" s="722"/>
      <c r="S102" s="722"/>
      <c r="T102" s="722"/>
      <c r="U102" s="722"/>
      <c r="V102" s="722"/>
      <c r="W102" s="722"/>
      <c r="X102" s="725"/>
      <c r="Y102" s="726"/>
      <c r="Z102" s="717"/>
      <c r="AA102" s="718"/>
      <c r="AB102" s="718"/>
      <c r="AC102" s="719"/>
      <c r="AD102" s="717"/>
      <c r="AE102" s="718"/>
      <c r="AF102" s="718"/>
      <c r="AG102" s="719"/>
      <c r="AH102" s="717"/>
      <c r="AI102" s="718"/>
      <c r="AJ102" s="718"/>
      <c r="AK102" s="719"/>
      <c r="AL102" s="717"/>
      <c r="AM102" s="718"/>
      <c r="AN102" s="718"/>
      <c r="AO102" s="719"/>
      <c r="AP102" s="717"/>
      <c r="AQ102" s="718"/>
      <c r="AR102" s="718"/>
      <c r="AS102" s="719"/>
      <c r="AT102" s="717"/>
      <c r="AU102" s="718"/>
      <c r="AV102" s="718"/>
      <c r="AW102" s="719"/>
      <c r="AX102" s="717"/>
      <c r="AY102" s="718"/>
      <c r="AZ102" s="718"/>
      <c r="BA102" s="719"/>
      <c r="BB102" s="711"/>
      <c r="BC102" s="712"/>
      <c r="BD102" s="712"/>
      <c r="BE102" s="713"/>
      <c r="BF102" s="142"/>
    </row>
    <row r="103" spans="2:58" ht="9.75" customHeight="1">
      <c r="B103" s="140"/>
      <c r="C103" s="722" t="s">
        <v>652</v>
      </c>
      <c r="D103" s="722"/>
      <c r="E103" s="722"/>
      <c r="F103" s="722"/>
      <c r="G103" s="722"/>
      <c r="H103" s="722"/>
      <c r="I103" s="722"/>
      <c r="J103" s="722"/>
      <c r="K103" s="722"/>
      <c r="L103" s="722"/>
      <c r="M103" s="722"/>
      <c r="N103" s="722"/>
      <c r="O103" s="722"/>
      <c r="P103" s="722"/>
      <c r="Q103" s="722"/>
      <c r="R103" s="722"/>
      <c r="S103" s="722"/>
      <c r="T103" s="722"/>
      <c r="U103" s="722"/>
      <c r="V103" s="722"/>
      <c r="W103" s="722"/>
      <c r="X103" s="723" t="s">
        <v>445</v>
      </c>
      <c r="Y103" s="724"/>
      <c r="Z103" s="714"/>
      <c r="AA103" s="715"/>
      <c r="AB103" s="715"/>
      <c r="AC103" s="716"/>
      <c r="AD103" s="714"/>
      <c r="AE103" s="715"/>
      <c r="AF103" s="715"/>
      <c r="AG103" s="716"/>
      <c r="AH103" s="714"/>
      <c r="AI103" s="715"/>
      <c r="AJ103" s="715"/>
      <c r="AK103" s="716"/>
      <c r="AL103" s="714"/>
      <c r="AM103" s="715"/>
      <c r="AN103" s="715"/>
      <c r="AO103" s="716"/>
      <c r="AP103" s="714"/>
      <c r="AQ103" s="715"/>
      <c r="AR103" s="715"/>
      <c r="AS103" s="716"/>
      <c r="AT103" s="714"/>
      <c r="AU103" s="715"/>
      <c r="AV103" s="715"/>
      <c r="AW103" s="716"/>
      <c r="AX103" s="714"/>
      <c r="AY103" s="715"/>
      <c r="AZ103" s="715"/>
      <c r="BA103" s="716"/>
      <c r="BB103" s="708">
        <f>SUM(Z103:BA104)</f>
        <v>0</v>
      </c>
      <c r="BC103" s="709"/>
      <c r="BD103" s="709"/>
      <c r="BE103" s="710"/>
      <c r="BF103" s="142"/>
    </row>
    <row r="104" spans="2:58" ht="9.75" customHeight="1">
      <c r="B104" s="140"/>
      <c r="C104" s="722"/>
      <c r="D104" s="722"/>
      <c r="E104" s="722"/>
      <c r="F104" s="722"/>
      <c r="G104" s="722"/>
      <c r="H104" s="722"/>
      <c r="I104" s="722"/>
      <c r="J104" s="722"/>
      <c r="K104" s="722"/>
      <c r="L104" s="722"/>
      <c r="M104" s="722"/>
      <c r="N104" s="722"/>
      <c r="O104" s="722"/>
      <c r="P104" s="722"/>
      <c r="Q104" s="722"/>
      <c r="R104" s="722"/>
      <c r="S104" s="722"/>
      <c r="T104" s="722"/>
      <c r="U104" s="722"/>
      <c r="V104" s="722"/>
      <c r="W104" s="722"/>
      <c r="X104" s="725"/>
      <c r="Y104" s="726"/>
      <c r="Z104" s="717"/>
      <c r="AA104" s="718"/>
      <c r="AB104" s="718"/>
      <c r="AC104" s="719"/>
      <c r="AD104" s="717"/>
      <c r="AE104" s="718"/>
      <c r="AF104" s="718"/>
      <c r="AG104" s="719"/>
      <c r="AH104" s="717"/>
      <c r="AI104" s="718"/>
      <c r="AJ104" s="718"/>
      <c r="AK104" s="719"/>
      <c r="AL104" s="717"/>
      <c r="AM104" s="718"/>
      <c r="AN104" s="718"/>
      <c r="AO104" s="719"/>
      <c r="AP104" s="717"/>
      <c r="AQ104" s="718"/>
      <c r="AR104" s="718"/>
      <c r="AS104" s="719"/>
      <c r="AT104" s="717"/>
      <c r="AU104" s="718"/>
      <c r="AV104" s="718"/>
      <c r="AW104" s="719"/>
      <c r="AX104" s="717"/>
      <c r="AY104" s="718"/>
      <c r="AZ104" s="718"/>
      <c r="BA104" s="719"/>
      <c r="BB104" s="711"/>
      <c r="BC104" s="712"/>
      <c r="BD104" s="712"/>
      <c r="BE104" s="713"/>
      <c r="BF104" s="142"/>
    </row>
    <row r="105" spans="2:58" ht="9.75" customHeight="1">
      <c r="B105" s="140"/>
      <c r="C105" s="722" t="s">
        <v>545</v>
      </c>
      <c r="D105" s="722"/>
      <c r="E105" s="722"/>
      <c r="F105" s="722"/>
      <c r="G105" s="722"/>
      <c r="H105" s="722"/>
      <c r="I105" s="722"/>
      <c r="J105" s="722"/>
      <c r="K105" s="722"/>
      <c r="L105" s="722"/>
      <c r="M105" s="722"/>
      <c r="N105" s="722"/>
      <c r="O105" s="722"/>
      <c r="P105" s="722"/>
      <c r="Q105" s="722"/>
      <c r="R105" s="722"/>
      <c r="S105" s="722"/>
      <c r="T105" s="722"/>
      <c r="U105" s="722"/>
      <c r="V105" s="722"/>
      <c r="W105" s="722"/>
      <c r="X105" s="723" t="s">
        <v>462</v>
      </c>
      <c r="Y105" s="724"/>
      <c r="Z105" s="714"/>
      <c r="AA105" s="715"/>
      <c r="AB105" s="715"/>
      <c r="AC105" s="716"/>
      <c r="AD105" s="714"/>
      <c r="AE105" s="715"/>
      <c r="AF105" s="715"/>
      <c r="AG105" s="716"/>
      <c r="AH105" s="714"/>
      <c r="AI105" s="715"/>
      <c r="AJ105" s="715"/>
      <c r="AK105" s="716"/>
      <c r="AL105" s="714"/>
      <c r="AM105" s="715"/>
      <c r="AN105" s="715"/>
      <c r="AO105" s="716"/>
      <c r="AP105" s="714"/>
      <c r="AQ105" s="715"/>
      <c r="AR105" s="715"/>
      <c r="AS105" s="716"/>
      <c r="AT105" s="714"/>
      <c r="AU105" s="715"/>
      <c r="AV105" s="715"/>
      <c r="AW105" s="716"/>
      <c r="AX105" s="714"/>
      <c r="AY105" s="715"/>
      <c r="AZ105" s="715"/>
      <c r="BA105" s="716"/>
      <c r="BB105" s="708">
        <f>SUM(Z105:BA106)</f>
        <v>0</v>
      </c>
      <c r="BC105" s="709"/>
      <c r="BD105" s="709"/>
      <c r="BE105" s="710"/>
      <c r="BF105" s="142"/>
    </row>
    <row r="106" spans="2:58" ht="9.75" customHeight="1">
      <c r="B106" s="140"/>
      <c r="C106" s="722"/>
      <c r="D106" s="722"/>
      <c r="E106" s="722"/>
      <c r="F106" s="722"/>
      <c r="G106" s="722"/>
      <c r="H106" s="722"/>
      <c r="I106" s="722"/>
      <c r="J106" s="722"/>
      <c r="K106" s="722"/>
      <c r="L106" s="722"/>
      <c r="M106" s="722"/>
      <c r="N106" s="722"/>
      <c r="O106" s="722"/>
      <c r="P106" s="722"/>
      <c r="Q106" s="722"/>
      <c r="R106" s="722"/>
      <c r="S106" s="722"/>
      <c r="T106" s="722"/>
      <c r="U106" s="722"/>
      <c r="V106" s="722"/>
      <c r="W106" s="722"/>
      <c r="X106" s="725"/>
      <c r="Y106" s="726"/>
      <c r="Z106" s="717"/>
      <c r="AA106" s="718"/>
      <c r="AB106" s="718"/>
      <c r="AC106" s="719"/>
      <c r="AD106" s="717"/>
      <c r="AE106" s="718"/>
      <c r="AF106" s="718"/>
      <c r="AG106" s="719"/>
      <c r="AH106" s="717"/>
      <c r="AI106" s="718"/>
      <c r="AJ106" s="718"/>
      <c r="AK106" s="719"/>
      <c r="AL106" s="717"/>
      <c r="AM106" s="718"/>
      <c r="AN106" s="718"/>
      <c r="AO106" s="719"/>
      <c r="AP106" s="717"/>
      <c r="AQ106" s="718"/>
      <c r="AR106" s="718"/>
      <c r="AS106" s="719"/>
      <c r="AT106" s="717"/>
      <c r="AU106" s="718"/>
      <c r="AV106" s="718"/>
      <c r="AW106" s="719"/>
      <c r="AX106" s="717"/>
      <c r="AY106" s="718"/>
      <c r="AZ106" s="718"/>
      <c r="BA106" s="719"/>
      <c r="BB106" s="711"/>
      <c r="BC106" s="712"/>
      <c r="BD106" s="712"/>
      <c r="BE106" s="713"/>
      <c r="BF106" s="142"/>
    </row>
    <row r="107" spans="2:58" ht="9.75" customHeight="1">
      <c r="B107" s="140"/>
      <c r="C107" s="722" t="s">
        <v>546</v>
      </c>
      <c r="D107" s="722"/>
      <c r="E107" s="722"/>
      <c r="F107" s="722"/>
      <c r="G107" s="722"/>
      <c r="H107" s="722"/>
      <c r="I107" s="722"/>
      <c r="J107" s="722"/>
      <c r="K107" s="722"/>
      <c r="L107" s="722"/>
      <c r="M107" s="722"/>
      <c r="N107" s="722"/>
      <c r="O107" s="722"/>
      <c r="P107" s="722"/>
      <c r="Q107" s="722"/>
      <c r="R107" s="722"/>
      <c r="S107" s="722"/>
      <c r="T107" s="722"/>
      <c r="U107" s="722"/>
      <c r="V107" s="722"/>
      <c r="W107" s="722"/>
      <c r="X107" s="723" t="s">
        <v>463</v>
      </c>
      <c r="Y107" s="724"/>
      <c r="Z107" s="714"/>
      <c r="AA107" s="715"/>
      <c r="AB107" s="715"/>
      <c r="AC107" s="716"/>
      <c r="AD107" s="714"/>
      <c r="AE107" s="715"/>
      <c r="AF107" s="715"/>
      <c r="AG107" s="716"/>
      <c r="AH107" s="714"/>
      <c r="AI107" s="715"/>
      <c r="AJ107" s="715"/>
      <c r="AK107" s="716"/>
      <c r="AL107" s="714"/>
      <c r="AM107" s="715"/>
      <c r="AN107" s="715"/>
      <c r="AO107" s="716"/>
      <c r="AP107" s="714"/>
      <c r="AQ107" s="715"/>
      <c r="AR107" s="715"/>
      <c r="AS107" s="716"/>
      <c r="AT107" s="714"/>
      <c r="AU107" s="715"/>
      <c r="AV107" s="715"/>
      <c r="AW107" s="716"/>
      <c r="AX107" s="714"/>
      <c r="AY107" s="715"/>
      <c r="AZ107" s="715"/>
      <c r="BA107" s="716"/>
      <c r="BB107" s="708">
        <f>SUM(Z107:BA108)</f>
        <v>0</v>
      </c>
      <c r="BC107" s="709"/>
      <c r="BD107" s="709"/>
      <c r="BE107" s="710"/>
      <c r="BF107" s="142"/>
    </row>
    <row r="108" spans="2:58" ht="9.75" customHeight="1">
      <c r="B108" s="140"/>
      <c r="C108" s="722"/>
      <c r="D108" s="722"/>
      <c r="E108" s="722"/>
      <c r="F108" s="722"/>
      <c r="G108" s="722"/>
      <c r="H108" s="722"/>
      <c r="I108" s="722"/>
      <c r="J108" s="722"/>
      <c r="K108" s="722"/>
      <c r="L108" s="722"/>
      <c r="M108" s="722"/>
      <c r="N108" s="722"/>
      <c r="O108" s="722"/>
      <c r="P108" s="722"/>
      <c r="Q108" s="722"/>
      <c r="R108" s="722"/>
      <c r="S108" s="722"/>
      <c r="T108" s="722"/>
      <c r="U108" s="722"/>
      <c r="V108" s="722"/>
      <c r="W108" s="722"/>
      <c r="X108" s="725"/>
      <c r="Y108" s="726"/>
      <c r="Z108" s="717"/>
      <c r="AA108" s="718"/>
      <c r="AB108" s="718"/>
      <c r="AC108" s="719"/>
      <c r="AD108" s="717"/>
      <c r="AE108" s="718"/>
      <c r="AF108" s="718"/>
      <c r="AG108" s="719"/>
      <c r="AH108" s="717"/>
      <c r="AI108" s="718"/>
      <c r="AJ108" s="718"/>
      <c r="AK108" s="719"/>
      <c r="AL108" s="717"/>
      <c r="AM108" s="718"/>
      <c r="AN108" s="718"/>
      <c r="AO108" s="719"/>
      <c r="AP108" s="717"/>
      <c r="AQ108" s="718"/>
      <c r="AR108" s="718"/>
      <c r="AS108" s="719"/>
      <c r="AT108" s="717"/>
      <c r="AU108" s="718"/>
      <c r="AV108" s="718"/>
      <c r="AW108" s="719"/>
      <c r="AX108" s="717"/>
      <c r="AY108" s="718"/>
      <c r="AZ108" s="718"/>
      <c r="BA108" s="719"/>
      <c r="BB108" s="711"/>
      <c r="BC108" s="712"/>
      <c r="BD108" s="712"/>
      <c r="BE108" s="713"/>
      <c r="BF108" s="142"/>
    </row>
    <row r="109" spans="2:58" ht="9.75" customHeight="1">
      <c r="B109" s="140"/>
      <c r="C109" s="722" t="s">
        <v>547</v>
      </c>
      <c r="D109" s="722"/>
      <c r="E109" s="722"/>
      <c r="F109" s="722"/>
      <c r="G109" s="722"/>
      <c r="H109" s="722"/>
      <c r="I109" s="722"/>
      <c r="J109" s="722"/>
      <c r="K109" s="722"/>
      <c r="L109" s="722"/>
      <c r="M109" s="722"/>
      <c r="N109" s="722"/>
      <c r="O109" s="722"/>
      <c r="P109" s="722"/>
      <c r="Q109" s="722"/>
      <c r="R109" s="722"/>
      <c r="S109" s="722"/>
      <c r="T109" s="722"/>
      <c r="U109" s="722"/>
      <c r="V109" s="722"/>
      <c r="W109" s="722"/>
      <c r="X109" s="723" t="s">
        <v>464</v>
      </c>
      <c r="Y109" s="724"/>
      <c r="Z109" s="714"/>
      <c r="AA109" s="715"/>
      <c r="AB109" s="715"/>
      <c r="AC109" s="716"/>
      <c r="AD109" s="714"/>
      <c r="AE109" s="715"/>
      <c r="AF109" s="715"/>
      <c r="AG109" s="716"/>
      <c r="AH109" s="714"/>
      <c r="AI109" s="715"/>
      <c r="AJ109" s="715"/>
      <c r="AK109" s="716"/>
      <c r="AL109" s="714"/>
      <c r="AM109" s="715"/>
      <c r="AN109" s="715"/>
      <c r="AO109" s="716"/>
      <c r="AP109" s="714"/>
      <c r="AQ109" s="715"/>
      <c r="AR109" s="715"/>
      <c r="AS109" s="716"/>
      <c r="AT109" s="714"/>
      <c r="AU109" s="715"/>
      <c r="AV109" s="715"/>
      <c r="AW109" s="716"/>
      <c r="AX109" s="714"/>
      <c r="AY109" s="715"/>
      <c r="AZ109" s="715"/>
      <c r="BA109" s="716"/>
      <c r="BB109" s="708">
        <f>SUM(Z109:BA110)</f>
        <v>0</v>
      </c>
      <c r="BC109" s="709"/>
      <c r="BD109" s="709"/>
      <c r="BE109" s="710"/>
      <c r="BF109" s="142"/>
    </row>
    <row r="110" spans="2:58" ht="9.75" customHeight="1">
      <c r="B110" s="140"/>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5"/>
      <c r="Y110" s="726"/>
      <c r="Z110" s="717"/>
      <c r="AA110" s="718"/>
      <c r="AB110" s="718"/>
      <c r="AC110" s="719"/>
      <c r="AD110" s="717"/>
      <c r="AE110" s="718"/>
      <c r="AF110" s="718"/>
      <c r="AG110" s="719"/>
      <c r="AH110" s="717"/>
      <c r="AI110" s="718"/>
      <c r="AJ110" s="718"/>
      <c r="AK110" s="719"/>
      <c r="AL110" s="717"/>
      <c r="AM110" s="718"/>
      <c r="AN110" s="718"/>
      <c r="AO110" s="719"/>
      <c r="AP110" s="717"/>
      <c r="AQ110" s="718"/>
      <c r="AR110" s="718"/>
      <c r="AS110" s="719"/>
      <c r="AT110" s="717"/>
      <c r="AU110" s="718"/>
      <c r="AV110" s="718"/>
      <c r="AW110" s="719"/>
      <c r="AX110" s="717"/>
      <c r="AY110" s="718"/>
      <c r="AZ110" s="718"/>
      <c r="BA110" s="719"/>
      <c r="BB110" s="711"/>
      <c r="BC110" s="712"/>
      <c r="BD110" s="712"/>
      <c r="BE110" s="713"/>
      <c r="BF110" s="142"/>
    </row>
    <row r="111" spans="2:58" ht="9.75" customHeight="1">
      <c r="B111" s="140"/>
      <c r="C111" s="722"/>
      <c r="D111" s="722"/>
      <c r="E111" s="722"/>
      <c r="F111" s="722"/>
      <c r="G111" s="722"/>
      <c r="H111" s="722"/>
      <c r="I111" s="722"/>
      <c r="J111" s="722"/>
      <c r="K111" s="722"/>
      <c r="L111" s="722"/>
      <c r="M111" s="722"/>
      <c r="N111" s="722"/>
      <c r="O111" s="722"/>
      <c r="P111" s="722"/>
      <c r="Q111" s="722"/>
      <c r="R111" s="722"/>
      <c r="S111" s="722"/>
      <c r="T111" s="722"/>
      <c r="U111" s="722"/>
      <c r="V111" s="722"/>
      <c r="W111" s="722"/>
      <c r="X111" s="723" t="s">
        <v>465</v>
      </c>
      <c r="Y111" s="724"/>
      <c r="Z111" s="714"/>
      <c r="AA111" s="715"/>
      <c r="AB111" s="715"/>
      <c r="AC111" s="716"/>
      <c r="AD111" s="714"/>
      <c r="AE111" s="715"/>
      <c r="AF111" s="715"/>
      <c r="AG111" s="716"/>
      <c r="AH111" s="714"/>
      <c r="AI111" s="715"/>
      <c r="AJ111" s="715"/>
      <c r="AK111" s="716"/>
      <c r="AL111" s="714"/>
      <c r="AM111" s="715"/>
      <c r="AN111" s="715"/>
      <c r="AO111" s="716"/>
      <c r="AP111" s="714"/>
      <c r="AQ111" s="715"/>
      <c r="AR111" s="715"/>
      <c r="AS111" s="716"/>
      <c r="AT111" s="714"/>
      <c r="AU111" s="715"/>
      <c r="AV111" s="715"/>
      <c r="AW111" s="716"/>
      <c r="AX111" s="714"/>
      <c r="AY111" s="715"/>
      <c r="AZ111" s="715"/>
      <c r="BA111" s="716"/>
      <c r="BB111" s="708">
        <f>SUM(Z111:BA112)</f>
        <v>0</v>
      </c>
      <c r="BC111" s="709"/>
      <c r="BD111" s="709"/>
      <c r="BE111" s="710"/>
      <c r="BF111" s="142"/>
    </row>
    <row r="112" spans="2:58" ht="9.75" customHeight="1">
      <c r="B112" s="140"/>
      <c r="C112" s="722"/>
      <c r="D112" s="722"/>
      <c r="E112" s="722"/>
      <c r="F112" s="722"/>
      <c r="G112" s="722"/>
      <c r="H112" s="722"/>
      <c r="I112" s="722"/>
      <c r="J112" s="722"/>
      <c r="K112" s="722"/>
      <c r="L112" s="722"/>
      <c r="M112" s="722"/>
      <c r="N112" s="722"/>
      <c r="O112" s="722"/>
      <c r="P112" s="722"/>
      <c r="Q112" s="722"/>
      <c r="R112" s="722"/>
      <c r="S112" s="722"/>
      <c r="T112" s="722"/>
      <c r="U112" s="722"/>
      <c r="V112" s="722"/>
      <c r="W112" s="722"/>
      <c r="X112" s="725"/>
      <c r="Y112" s="726"/>
      <c r="Z112" s="717"/>
      <c r="AA112" s="718"/>
      <c r="AB112" s="718"/>
      <c r="AC112" s="719"/>
      <c r="AD112" s="717"/>
      <c r="AE112" s="718"/>
      <c r="AF112" s="718"/>
      <c r="AG112" s="719"/>
      <c r="AH112" s="717"/>
      <c r="AI112" s="718"/>
      <c r="AJ112" s="718"/>
      <c r="AK112" s="719"/>
      <c r="AL112" s="717"/>
      <c r="AM112" s="718"/>
      <c r="AN112" s="718"/>
      <c r="AO112" s="719"/>
      <c r="AP112" s="717"/>
      <c r="AQ112" s="718"/>
      <c r="AR112" s="718"/>
      <c r="AS112" s="719"/>
      <c r="AT112" s="717"/>
      <c r="AU112" s="718"/>
      <c r="AV112" s="718"/>
      <c r="AW112" s="719"/>
      <c r="AX112" s="717"/>
      <c r="AY112" s="718"/>
      <c r="AZ112" s="718"/>
      <c r="BA112" s="719"/>
      <c r="BB112" s="711"/>
      <c r="BC112" s="712"/>
      <c r="BD112" s="712"/>
      <c r="BE112" s="713"/>
      <c r="BF112" s="142"/>
    </row>
    <row r="113" spans="2:58" ht="9.75" customHeight="1">
      <c r="B113" s="140"/>
      <c r="C113" s="722"/>
      <c r="D113" s="722"/>
      <c r="E113" s="722"/>
      <c r="F113" s="722"/>
      <c r="G113" s="722"/>
      <c r="H113" s="722"/>
      <c r="I113" s="722"/>
      <c r="J113" s="722"/>
      <c r="K113" s="722"/>
      <c r="L113" s="722"/>
      <c r="M113" s="722"/>
      <c r="N113" s="722"/>
      <c r="O113" s="722"/>
      <c r="P113" s="722"/>
      <c r="Q113" s="722"/>
      <c r="R113" s="722"/>
      <c r="S113" s="722"/>
      <c r="T113" s="722"/>
      <c r="U113" s="722"/>
      <c r="V113" s="722"/>
      <c r="W113" s="722"/>
      <c r="X113" s="723" t="s">
        <v>466</v>
      </c>
      <c r="Y113" s="724"/>
      <c r="Z113" s="714"/>
      <c r="AA113" s="715"/>
      <c r="AB113" s="715"/>
      <c r="AC113" s="716"/>
      <c r="AD113" s="714"/>
      <c r="AE113" s="715"/>
      <c r="AF113" s="715"/>
      <c r="AG113" s="716"/>
      <c r="AH113" s="714"/>
      <c r="AI113" s="715"/>
      <c r="AJ113" s="715"/>
      <c r="AK113" s="716"/>
      <c r="AL113" s="714"/>
      <c r="AM113" s="715"/>
      <c r="AN113" s="715"/>
      <c r="AO113" s="716"/>
      <c r="AP113" s="714"/>
      <c r="AQ113" s="715"/>
      <c r="AR113" s="715"/>
      <c r="AS113" s="716"/>
      <c r="AT113" s="714"/>
      <c r="AU113" s="715"/>
      <c r="AV113" s="715"/>
      <c r="AW113" s="716"/>
      <c r="AX113" s="714"/>
      <c r="AY113" s="715"/>
      <c r="AZ113" s="715"/>
      <c r="BA113" s="716"/>
      <c r="BB113" s="708">
        <f>SUM(Z113:BA114)</f>
        <v>0</v>
      </c>
      <c r="BC113" s="709"/>
      <c r="BD113" s="709"/>
      <c r="BE113" s="710"/>
      <c r="BF113" s="142"/>
    </row>
    <row r="114" spans="2:58" ht="9.75" customHeight="1">
      <c r="B114" s="140"/>
      <c r="C114" s="722"/>
      <c r="D114" s="722"/>
      <c r="E114" s="722"/>
      <c r="F114" s="722"/>
      <c r="G114" s="722"/>
      <c r="H114" s="722"/>
      <c r="I114" s="722"/>
      <c r="J114" s="722"/>
      <c r="K114" s="722"/>
      <c r="L114" s="722"/>
      <c r="M114" s="722"/>
      <c r="N114" s="722"/>
      <c r="O114" s="722"/>
      <c r="P114" s="722"/>
      <c r="Q114" s="722"/>
      <c r="R114" s="722"/>
      <c r="S114" s="722"/>
      <c r="T114" s="722"/>
      <c r="U114" s="722"/>
      <c r="V114" s="722"/>
      <c r="W114" s="722"/>
      <c r="X114" s="725"/>
      <c r="Y114" s="726"/>
      <c r="Z114" s="717"/>
      <c r="AA114" s="718"/>
      <c r="AB114" s="718"/>
      <c r="AC114" s="719"/>
      <c r="AD114" s="717"/>
      <c r="AE114" s="718"/>
      <c r="AF114" s="718"/>
      <c r="AG114" s="719"/>
      <c r="AH114" s="717"/>
      <c r="AI114" s="718"/>
      <c r="AJ114" s="718"/>
      <c r="AK114" s="719"/>
      <c r="AL114" s="717"/>
      <c r="AM114" s="718"/>
      <c r="AN114" s="718"/>
      <c r="AO114" s="719"/>
      <c r="AP114" s="717"/>
      <c r="AQ114" s="718"/>
      <c r="AR114" s="718"/>
      <c r="AS114" s="719"/>
      <c r="AT114" s="717"/>
      <c r="AU114" s="718"/>
      <c r="AV114" s="718"/>
      <c r="AW114" s="719"/>
      <c r="AX114" s="717"/>
      <c r="AY114" s="718"/>
      <c r="AZ114" s="718"/>
      <c r="BA114" s="719"/>
      <c r="BB114" s="711"/>
      <c r="BC114" s="712"/>
      <c r="BD114" s="712"/>
      <c r="BE114" s="713"/>
      <c r="BF114" s="142"/>
    </row>
    <row r="115" spans="2:58" ht="9.75" customHeight="1">
      <c r="B115" s="140"/>
      <c r="C115" s="749" t="s">
        <v>548</v>
      </c>
      <c r="D115" s="749"/>
      <c r="E115" s="749"/>
      <c r="F115" s="749"/>
      <c r="G115" s="749"/>
      <c r="H115" s="749"/>
      <c r="I115" s="749"/>
      <c r="J115" s="749"/>
      <c r="K115" s="749"/>
      <c r="L115" s="749"/>
      <c r="M115" s="749"/>
      <c r="N115" s="749"/>
      <c r="O115" s="749"/>
      <c r="P115" s="749"/>
      <c r="Q115" s="749"/>
      <c r="R115" s="749"/>
      <c r="S115" s="749"/>
      <c r="T115" s="749"/>
      <c r="U115" s="749"/>
      <c r="V115" s="749"/>
      <c r="W115" s="749"/>
      <c r="X115" s="723" t="s">
        <v>394</v>
      </c>
      <c r="Y115" s="724"/>
      <c r="Z115" s="708">
        <f>SUM(Z117:AC134)</f>
        <v>0</v>
      </c>
      <c r="AA115" s="709"/>
      <c r="AB115" s="709"/>
      <c r="AC115" s="710"/>
      <c r="AD115" s="708">
        <f>SUM(AD117:AG134)</f>
        <v>0</v>
      </c>
      <c r="AE115" s="709"/>
      <c r="AF115" s="709"/>
      <c r="AG115" s="710"/>
      <c r="AH115" s="708">
        <f>SUM(AH117:AK134)</f>
        <v>0</v>
      </c>
      <c r="AI115" s="709"/>
      <c r="AJ115" s="709"/>
      <c r="AK115" s="710"/>
      <c r="AL115" s="708">
        <f>SUM(AL117:AO134)</f>
        <v>0</v>
      </c>
      <c r="AM115" s="709"/>
      <c r="AN115" s="709"/>
      <c r="AO115" s="710"/>
      <c r="AP115" s="708">
        <f>SUM(AP117:AS134)</f>
        <v>0</v>
      </c>
      <c r="AQ115" s="709"/>
      <c r="AR115" s="709"/>
      <c r="AS115" s="710"/>
      <c r="AT115" s="708">
        <f>SUM(AT117:AW134)</f>
        <v>0</v>
      </c>
      <c r="AU115" s="709"/>
      <c r="AV115" s="709"/>
      <c r="AW115" s="710"/>
      <c r="AX115" s="708">
        <f>SUM(AX117:BA134)</f>
        <v>0</v>
      </c>
      <c r="AY115" s="709"/>
      <c r="AZ115" s="709"/>
      <c r="BA115" s="710"/>
      <c r="BB115" s="708">
        <f>SUM(Z115:BA116)</f>
        <v>0</v>
      </c>
      <c r="BC115" s="709"/>
      <c r="BD115" s="709"/>
      <c r="BE115" s="710"/>
      <c r="BF115" s="142"/>
    </row>
    <row r="116" spans="2:58" ht="9.75" customHeight="1">
      <c r="B116" s="140"/>
      <c r="C116" s="749"/>
      <c r="D116" s="749"/>
      <c r="E116" s="749"/>
      <c r="F116" s="749"/>
      <c r="G116" s="749"/>
      <c r="H116" s="749"/>
      <c r="I116" s="749"/>
      <c r="J116" s="749"/>
      <c r="K116" s="749"/>
      <c r="L116" s="749"/>
      <c r="M116" s="749"/>
      <c r="N116" s="749"/>
      <c r="O116" s="749"/>
      <c r="P116" s="749"/>
      <c r="Q116" s="749"/>
      <c r="R116" s="749"/>
      <c r="S116" s="749"/>
      <c r="T116" s="749"/>
      <c r="U116" s="749"/>
      <c r="V116" s="749"/>
      <c r="W116" s="749"/>
      <c r="X116" s="725"/>
      <c r="Y116" s="726"/>
      <c r="Z116" s="711"/>
      <c r="AA116" s="712"/>
      <c r="AB116" s="712"/>
      <c r="AC116" s="713"/>
      <c r="AD116" s="711"/>
      <c r="AE116" s="712"/>
      <c r="AF116" s="712"/>
      <c r="AG116" s="713"/>
      <c r="AH116" s="711"/>
      <c r="AI116" s="712"/>
      <c r="AJ116" s="712"/>
      <c r="AK116" s="713"/>
      <c r="AL116" s="711"/>
      <c r="AM116" s="712"/>
      <c r="AN116" s="712"/>
      <c r="AO116" s="713"/>
      <c r="AP116" s="711"/>
      <c r="AQ116" s="712"/>
      <c r="AR116" s="712"/>
      <c r="AS116" s="713"/>
      <c r="AT116" s="711"/>
      <c r="AU116" s="712"/>
      <c r="AV116" s="712"/>
      <c r="AW116" s="713"/>
      <c r="AX116" s="711"/>
      <c r="AY116" s="712"/>
      <c r="AZ116" s="712"/>
      <c r="BA116" s="713"/>
      <c r="BB116" s="711"/>
      <c r="BC116" s="712"/>
      <c r="BD116" s="712"/>
      <c r="BE116" s="713"/>
      <c r="BF116" s="142"/>
    </row>
    <row r="117" spans="2:58" ht="10.5" customHeight="1">
      <c r="B117" s="140"/>
      <c r="C117" s="722" t="s">
        <v>653</v>
      </c>
      <c r="D117" s="722"/>
      <c r="E117" s="722"/>
      <c r="F117" s="722"/>
      <c r="G117" s="722"/>
      <c r="H117" s="722"/>
      <c r="I117" s="722"/>
      <c r="J117" s="722"/>
      <c r="K117" s="722"/>
      <c r="L117" s="722"/>
      <c r="M117" s="722"/>
      <c r="N117" s="722"/>
      <c r="O117" s="722"/>
      <c r="P117" s="722"/>
      <c r="Q117" s="722"/>
      <c r="R117" s="722"/>
      <c r="S117" s="722"/>
      <c r="T117" s="722"/>
      <c r="U117" s="722"/>
      <c r="V117" s="722"/>
      <c r="W117" s="722"/>
      <c r="X117" s="723" t="s">
        <v>415</v>
      </c>
      <c r="Y117" s="724"/>
      <c r="Z117" s="714"/>
      <c r="AA117" s="715"/>
      <c r="AB117" s="715"/>
      <c r="AC117" s="716"/>
      <c r="AD117" s="714"/>
      <c r="AE117" s="715"/>
      <c r="AF117" s="715"/>
      <c r="AG117" s="716"/>
      <c r="AH117" s="714"/>
      <c r="AI117" s="715"/>
      <c r="AJ117" s="715"/>
      <c r="AK117" s="716"/>
      <c r="AL117" s="714"/>
      <c r="AM117" s="715"/>
      <c r="AN117" s="715"/>
      <c r="AO117" s="716"/>
      <c r="AP117" s="714"/>
      <c r="AQ117" s="715"/>
      <c r="AR117" s="715"/>
      <c r="AS117" s="716"/>
      <c r="AT117" s="714"/>
      <c r="AU117" s="715"/>
      <c r="AV117" s="715"/>
      <c r="AW117" s="716"/>
      <c r="AX117" s="714"/>
      <c r="AY117" s="715"/>
      <c r="AZ117" s="715"/>
      <c r="BA117" s="716"/>
      <c r="BB117" s="708">
        <f>SUM(Z117:BA118)</f>
        <v>0</v>
      </c>
      <c r="BC117" s="709"/>
      <c r="BD117" s="709"/>
      <c r="BE117" s="710"/>
      <c r="BF117" s="142"/>
    </row>
    <row r="118" spans="2:58" ht="13.5" customHeight="1">
      <c r="B118" s="140"/>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5"/>
      <c r="Y118" s="726"/>
      <c r="Z118" s="717"/>
      <c r="AA118" s="718"/>
      <c r="AB118" s="718"/>
      <c r="AC118" s="719"/>
      <c r="AD118" s="717"/>
      <c r="AE118" s="718"/>
      <c r="AF118" s="718"/>
      <c r="AG118" s="719"/>
      <c r="AH118" s="717"/>
      <c r="AI118" s="718"/>
      <c r="AJ118" s="718"/>
      <c r="AK118" s="719"/>
      <c r="AL118" s="717"/>
      <c r="AM118" s="718"/>
      <c r="AN118" s="718"/>
      <c r="AO118" s="719"/>
      <c r="AP118" s="717"/>
      <c r="AQ118" s="718"/>
      <c r="AR118" s="718"/>
      <c r="AS118" s="719"/>
      <c r="AT118" s="717"/>
      <c r="AU118" s="718"/>
      <c r="AV118" s="718"/>
      <c r="AW118" s="719"/>
      <c r="AX118" s="717"/>
      <c r="AY118" s="718"/>
      <c r="AZ118" s="718"/>
      <c r="BA118" s="719"/>
      <c r="BB118" s="711"/>
      <c r="BC118" s="712"/>
      <c r="BD118" s="712"/>
      <c r="BE118" s="713"/>
      <c r="BF118" s="142"/>
    </row>
    <row r="119" spans="2:58" ht="9.75" customHeight="1">
      <c r="B119" s="140"/>
      <c r="C119" s="722" t="s">
        <v>543</v>
      </c>
      <c r="D119" s="722"/>
      <c r="E119" s="722"/>
      <c r="F119" s="722"/>
      <c r="G119" s="722"/>
      <c r="H119" s="722"/>
      <c r="I119" s="722"/>
      <c r="J119" s="722"/>
      <c r="K119" s="722"/>
      <c r="L119" s="722"/>
      <c r="M119" s="722"/>
      <c r="N119" s="722"/>
      <c r="O119" s="722"/>
      <c r="P119" s="722"/>
      <c r="Q119" s="722"/>
      <c r="R119" s="722"/>
      <c r="S119" s="722"/>
      <c r="T119" s="722"/>
      <c r="U119" s="722"/>
      <c r="V119" s="722"/>
      <c r="W119" s="722"/>
      <c r="X119" s="723" t="s">
        <v>416</v>
      </c>
      <c r="Y119" s="724"/>
      <c r="Z119" s="714"/>
      <c r="AA119" s="715"/>
      <c r="AB119" s="715"/>
      <c r="AC119" s="716"/>
      <c r="AD119" s="714"/>
      <c r="AE119" s="715"/>
      <c r="AF119" s="715"/>
      <c r="AG119" s="716"/>
      <c r="AH119" s="714"/>
      <c r="AI119" s="715"/>
      <c r="AJ119" s="715"/>
      <c r="AK119" s="716"/>
      <c r="AL119" s="714"/>
      <c r="AM119" s="715"/>
      <c r="AN119" s="715"/>
      <c r="AO119" s="716"/>
      <c r="AP119" s="714"/>
      <c r="AQ119" s="715"/>
      <c r="AR119" s="715"/>
      <c r="AS119" s="716"/>
      <c r="AT119" s="714"/>
      <c r="AU119" s="715"/>
      <c r="AV119" s="715"/>
      <c r="AW119" s="716"/>
      <c r="AX119" s="714"/>
      <c r="AY119" s="715"/>
      <c r="AZ119" s="715"/>
      <c r="BA119" s="716"/>
      <c r="BB119" s="708">
        <f>SUM(Z119:BA120)</f>
        <v>0</v>
      </c>
      <c r="BC119" s="709"/>
      <c r="BD119" s="709"/>
      <c r="BE119" s="710"/>
      <c r="BF119" s="142"/>
    </row>
    <row r="120" spans="2:58" ht="9.75" customHeight="1">
      <c r="B120" s="140"/>
      <c r="C120" s="722"/>
      <c r="D120" s="722"/>
      <c r="E120" s="722"/>
      <c r="F120" s="722"/>
      <c r="G120" s="722"/>
      <c r="H120" s="722"/>
      <c r="I120" s="722"/>
      <c r="J120" s="722"/>
      <c r="K120" s="722"/>
      <c r="L120" s="722"/>
      <c r="M120" s="722"/>
      <c r="N120" s="722"/>
      <c r="O120" s="722"/>
      <c r="P120" s="722"/>
      <c r="Q120" s="722"/>
      <c r="R120" s="722"/>
      <c r="S120" s="722"/>
      <c r="T120" s="722"/>
      <c r="U120" s="722"/>
      <c r="V120" s="722"/>
      <c r="W120" s="722"/>
      <c r="X120" s="725"/>
      <c r="Y120" s="726"/>
      <c r="Z120" s="717"/>
      <c r="AA120" s="718"/>
      <c r="AB120" s="718"/>
      <c r="AC120" s="719"/>
      <c r="AD120" s="717"/>
      <c r="AE120" s="718"/>
      <c r="AF120" s="718"/>
      <c r="AG120" s="719"/>
      <c r="AH120" s="717"/>
      <c r="AI120" s="718"/>
      <c r="AJ120" s="718"/>
      <c r="AK120" s="719"/>
      <c r="AL120" s="717"/>
      <c r="AM120" s="718"/>
      <c r="AN120" s="718"/>
      <c r="AO120" s="719"/>
      <c r="AP120" s="717"/>
      <c r="AQ120" s="718"/>
      <c r="AR120" s="718"/>
      <c r="AS120" s="719"/>
      <c r="AT120" s="717"/>
      <c r="AU120" s="718"/>
      <c r="AV120" s="718"/>
      <c r="AW120" s="719"/>
      <c r="AX120" s="717"/>
      <c r="AY120" s="718"/>
      <c r="AZ120" s="718"/>
      <c r="BA120" s="719"/>
      <c r="BB120" s="711"/>
      <c r="BC120" s="712"/>
      <c r="BD120" s="712"/>
      <c r="BE120" s="713"/>
      <c r="BF120" s="142"/>
    </row>
    <row r="121" spans="2:58" ht="11.25" customHeight="1">
      <c r="B121" s="140"/>
      <c r="C121" s="722" t="s">
        <v>549</v>
      </c>
      <c r="D121" s="722"/>
      <c r="E121" s="722"/>
      <c r="F121" s="722"/>
      <c r="G121" s="722"/>
      <c r="H121" s="722"/>
      <c r="I121" s="722"/>
      <c r="J121" s="722"/>
      <c r="K121" s="722"/>
      <c r="L121" s="722"/>
      <c r="M121" s="722"/>
      <c r="N121" s="722"/>
      <c r="O121" s="722"/>
      <c r="P121" s="722"/>
      <c r="Q121" s="722"/>
      <c r="R121" s="722"/>
      <c r="S121" s="722"/>
      <c r="T121" s="722"/>
      <c r="U121" s="722"/>
      <c r="V121" s="722"/>
      <c r="W121" s="722"/>
      <c r="X121" s="723" t="s">
        <v>417</v>
      </c>
      <c r="Y121" s="724"/>
      <c r="Z121" s="714"/>
      <c r="AA121" s="715"/>
      <c r="AB121" s="715"/>
      <c r="AC121" s="716"/>
      <c r="AD121" s="714"/>
      <c r="AE121" s="715"/>
      <c r="AF121" s="715"/>
      <c r="AG121" s="716"/>
      <c r="AH121" s="714"/>
      <c r="AI121" s="715"/>
      <c r="AJ121" s="715"/>
      <c r="AK121" s="716"/>
      <c r="AL121" s="714"/>
      <c r="AM121" s="715"/>
      <c r="AN121" s="715"/>
      <c r="AO121" s="716"/>
      <c r="AP121" s="714"/>
      <c r="AQ121" s="715"/>
      <c r="AR121" s="715"/>
      <c r="AS121" s="716"/>
      <c r="AT121" s="714"/>
      <c r="AU121" s="715"/>
      <c r="AV121" s="715"/>
      <c r="AW121" s="716"/>
      <c r="AX121" s="714"/>
      <c r="AY121" s="715"/>
      <c r="AZ121" s="715"/>
      <c r="BA121" s="716"/>
      <c r="BB121" s="708">
        <f>SUM(Z121:BA122)</f>
        <v>0</v>
      </c>
      <c r="BC121" s="709"/>
      <c r="BD121" s="709"/>
      <c r="BE121" s="710"/>
      <c r="BF121" s="142"/>
    </row>
    <row r="122" spans="2:58" ht="11.25" customHeight="1">
      <c r="B122" s="140"/>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5"/>
      <c r="Y122" s="726"/>
      <c r="Z122" s="717"/>
      <c r="AA122" s="718"/>
      <c r="AB122" s="718"/>
      <c r="AC122" s="719"/>
      <c r="AD122" s="717"/>
      <c r="AE122" s="718"/>
      <c r="AF122" s="718"/>
      <c r="AG122" s="719"/>
      <c r="AH122" s="717"/>
      <c r="AI122" s="718"/>
      <c r="AJ122" s="718"/>
      <c r="AK122" s="719"/>
      <c r="AL122" s="717"/>
      <c r="AM122" s="718"/>
      <c r="AN122" s="718"/>
      <c r="AO122" s="719"/>
      <c r="AP122" s="717"/>
      <c r="AQ122" s="718"/>
      <c r="AR122" s="718"/>
      <c r="AS122" s="719"/>
      <c r="AT122" s="717"/>
      <c r="AU122" s="718"/>
      <c r="AV122" s="718"/>
      <c r="AW122" s="719"/>
      <c r="AX122" s="717"/>
      <c r="AY122" s="718"/>
      <c r="AZ122" s="718"/>
      <c r="BA122" s="719"/>
      <c r="BB122" s="711"/>
      <c r="BC122" s="712"/>
      <c r="BD122" s="712"/>
      <c r="BE122" s="713"/>
      <c r="BF122" s="142"/>
    </row>
    <row r="123" spans="2:58" ht="9.75" customHeight="1">
      <c r="B123" s="140"/>
      <c r="C123" s="722" t="s">
        <v>550</v>
      </c>
      <c r="D123" s="722"/>
      <c r="E123" s="722"/>
      <c r="F123" s="722"/>
      <c r="G123" s="722"/>
      <c r="H123" s="722"/>
      <c r="I123" s="722"/>
      <c r="J123" s="722"/>
      <c r="K123" s="722"/>
      <c r="L123" s="722"/>
      <c r="M123" s="722"/>
      <c r="N123" s="722"/>
      <c r="O123" s="722"/>
      <c r="P123" s="722"/>
      <c r="Q123" s="722"/>
      <c r="R123" s="722"/>
      <c r="S123" s="722"/>
      <c r="T123" s="722"/>
      <c r="U123" s="722"/>
      <c r="V123" s="722"/>
      <c r="W123" s="722"/>
      <c r="X123" s="723" t="s">
        <v>418</v>
      </c>
      <c r="Y123" s="724"/>
      <c r="Z123" s="714"/>
      <c r="AA123" s="715"/>
      <c r="AB123" s="715"/>
      <c r="AC123" s="716"/>
      <c r="AD123" s="714"/>
      <c r="AE123" s="715"/>
      <c r="AF123" s="715"/>
      <c r="AG123" s="716"/>
      <c r="AH123" s="714"/>
      <c r="AI123" s="715"/>
      <c r="AJ123" s="715"/>
      <c r="AK123" s="716"/>
      <c r="AL123" s="714"/>
      <c r="AM123" s="715"/>
      <c r="AN123" s="715"/>
      <c r="AO123" s="716"/>
      <c r="AP123" s="714"/>
      <c r="AQ123" s="715"/>
      <c r="AR123" s="715"/>
      <c r="AS123" s="716"/>
      <c r="AT123" s="714"/>
      <c r="AU123" s="715"/>
      <c r="AV123" s="715"/>
      <c r="AW123" s="716"/>
      <c r="AX123" s="714"/>
      <c r="AY123" s="715"/>
      <c r="AZ123" s="715"/>
      <c r="BA123" s="716"/>
      <c r="BB123" s="708">
        <f>SUM(Z123:BA124)</f>
        <v>0</v>
      </c>
      <c r="BC123" s="709"/>
      <c r="BD123" s="709"/>
      <c r="BE123" s="710"/>
      <c r="BF123" s="142"/>
    </row>
    <row r="124" spans="2:58" ht="9.75" customHeight="1">
      <c r="B124" s="140"/>
      <c r="C124" s="722"/>
      <c r="D124" s="722"/>
      <c r="E124" s="722"/>
      <c r="F124" s="722"/>
      <c r="G124" s="722"/>
      <c r="H124" s="722"/>
      <c r="I124" s="722"/>
      <c r="J124" s="722"/>
      <c r="K124" s="722"/>
      <c r="L124" s="722"/>
      <c r="M124" s="722"/>
      <c r="N124" s="722"/>
      <c r="O124" s="722"/>
      <c r="P124" s="722"/>
      <c r="Q124" s="722"/>
      <c r="R124" s="722"/>
      <c r="S124" s="722"/>
      <c r="T124" s="722"/>
      <c r="U124" s="722"/>
      <c r="V124" s="722"/>
      <c r="W124" s="722"/>
      <c r="X124" s="725"/>
      <c r="Y124" s="726"/>
      <c r="Z124" s="717"/>
      <c r="AA124" s="718"/>
      <c r="AB124" s="718"/>
      <c r="AC124" s="719"/>
      <c r="AD124" s="717"/>
      <c r="AE124" s="718"/>
      <c r="AF124" s="718"/>
      <c r="AG124" s="719"/>
      <c r="AH124" s="717"/>
      <c r="AI124" s="718"/>
      <c r="AJ124" s="718"/>
      <c r="AK124" s="719"/>
      <c r="AL124" s="717"/>
      <c r="AM124" s="718"/>
      <c r="AN124" s="718"/>
      <c r="AO124" s="719"/>
      <c r="AP124" s="717"/>
      <c r="AQ124" s="718"/>
      <c r="AR124" s="718"/>
      <c r="AS124" s="719"/>
      <c r="AT124" s="717"/>
      <c r="AU124" s="718"/>
      <c r="AV124" s="718"/>
      <c r="AW124" s="719"/>
      <c r="AX124" s="717"/>
      <c r="AY124" s="718"/>
      <c r="AZ124" s="718"/>
      <c r="BA124" s="719"/>
      <c r="BB124" s="711"/>
      <c r="BC124" s="712"/>
      <c r="BD124" s="712"/>
      <c r="BE124" s="713"/>
      <c r="BF124" s="142"/>
    </row>
    <row r="125" spans="2:58" ht="9.75" customHeight="1">
      <c r="B125" s="140"/>
      <c r="C125" s="722" t="s">
        <v>551</v>
      </c>
      <c r="D125" s="722"/>
      <c r="E125" s="722"/>
      <c r="F125" s="722"/>
      <c r="G125" s="722"/>
      <c r="H125" s="722"/>
      <c r="I125" s="722"/>
      <c r="J125" s="722"/>
      <c r="K125" s="722"/>
      <c r="L125" s="722"/>
      <c r="M125" s="722"/>
      <c r="N125" s="722"/>
      <c r="O125" s="722"/>
      <c r="P125" s="722"/>
      <c r="Q125" s="722"/>
      <c r="R125" s="722"/>
      <c r="S125" s="722"/>
      <c r="T125" s="722"/>
      <c r="U125" s="722"/>
      <c r="V125" s="722"/>
      <c r="W125" s="722"/>
      <c r="X125" s="723" t="s">
        <v>419</v>
      </c>
      <c r="Y125" s="724"/>
      <c r="Z125" s="714"/>
      <c r="AA125" s="715"/>
      <c r="AB125" s="715"/>
      <c r="AC125" s="716"/>
      <c r="AD125" s="714"/>
      <c r="AE125" s="715"/>
      <c r="AF125" s="715"/>
      <c r="AG125" s="716"/>
      <c r="AH125" s="714"/>
      <c r="AI125" s="715"/>
      <c r="AJ125" s="715"/>
      <c r="AK125" s="716"/>
      <c r="AL125" s="714"/>
      <c r="AM125" s="715"/>
      <c r="AN125" s="715"/>
      <c r="AO125" s="716"/>
      <c r="AP125" s="714"/>
      <c r="AQ125" s="715"/>
      <c r="AR125" s="715"/>
      <c r="AS125" s="716"/>
      <c r="AT125" s="714"/>
      <c r="AU125" s="715"/>
      <c r="AV125" s="715"/>
      <c r="AW125" s="716"/>
      <c r="AX125" s="714"/>
      <c r="AY125" s="715"/>
      <c r="AZ125" s="715"/>
      <c r="BA125" s="716"/>
      <c r="BB125" s="708">
        <f>SUM(Z125:BA126)</f>
        <v>0</v>
      </c>
      <c r="BC125" s="709"/>
      <c r="BD125" s="709"/>
      <c r="BE125" s="710"/>
      <c r="BF125" s="142"/>
    </row>
    <row r="126" spans="2:58" ht="9.75" customHeight="1">
      <c r="B126" s="140"/>
      <c r="C126" s="722"/>
      <c r="D126" s="722"/>
      <c r="E126" s="722"/>
      <c r="F126" s="722"/>
      <c r="G126" s="722"/>
      <c r="H126" s="722"/>
      <c r="I126" s="722"/>
      <c r="J126" s="722"/>
      <c r="K126" s="722"/>
      <c r="L126" s="722"/>
      <c r="M126" s="722"/>
      <c r="N126" s="722"/>
      <c r="O126" s="722"/>
      <c r="P126" s="722"/>
      <c r="Q126" s="722"/>
      <c r="R126" s="722"/>
      <c r="S126" s="722"/>
      <c r="T126" s="722"/>
      <c r="U126" s="722"/>
      <c r="V126" s="722"/>
      <c r="W126" s="722"/>
      <c r="X126" s="725"/>
      <c r="Y126" s="726"/>
      <c r="Z126" s="717"/>
      <c r="AA126" s="718"/>
      <c r="AB126" s="718"/>
      <c r="AC126" s="719"/>
      <c r="AD126" s="717"/>
      <c r="AE126" s="718"/>
      <c r="AF126" s="718"/>
      <c r="AG126" s="719"/>
      <c r="AH126" s="717"/>
      <c r="AI126" s="718"/>
      <c r="AJ126" s="718"/>
      <c r="AK126" s="719"/>
      <c r="AL126" s="717"/>
      <c r="AM126" s="718"/>
      <c r="AN126" s="718"/>
      <c r="AO126" s="719"/>
      <c r="AP126" s="717"/>
      <c r="AQ126" s="718"/>
      <c r="AR126" s="718"/>
      <c r="AS126" s="719"/>
      <c r="AT126" s="717"/>
      <c r="AU126" s="718"/>
      <c r="AV126" s="718"/>
      <c r="AW126" s="719"/>
      <c r="AX126" s="717"/>
      <c r="AY126" s="718"/>
      <c r="AZ126" s="718"/>
      <c r="BA126" s="719"/>
      <c r="BB126" s="711"/>
      <c r="BC126" s="712"/>
      <c r="BD126" s="712"/>
      <c r="BE126" s="713"/>
      <c r="BF126" s="142"/>
    </row>
    <row r="127" spans="2:58" ht="11.25" customHeight="1">
      <c r="B127" s="140"/>
      <c r="C127" s="722" t="s">
        <v>552</v>
      </c>
      <c r="D127" s="722"/>
      <c r="E127" s="722"/>
      <c r="F127" s="722"/>
      <c r="G127" s="722"/>
      <c r="H127" s="722"/>
      <c r="I127" s="722"/>
      <c r="J127" s="722"/>
      <c r="K127" s="722"/>
      <c r="L127" s="722"/>
      <c r="M127" s="722"/>
      <c r="N127" s="722"/>
      <c r="O127" s="722"/>
      <c r="P127" s="722"/>
      <c r="Q127" s="722"/>
      <c r="R127" s="722"/>
      <c r="S127" s="722"/>
      <c r="T127" s="722"/>
      <c r="U127" s="722"/>
      <c r="V127" s="722"/>
      <c r="W127" s="722"/>
      <c r="X127" s="723" t="s">
        <v>467</v>
      </c>
      <c r="Y127" s="724"/>
      <c r="Z127" s="714"/>
      <c r="AA127" s="715"/>
      <c r="AB127" s="715"/>
      <c r="AC127" s="716"/>
      <c r="AD127" s="714"/>
      <c r="AE127" s="715"/>
      <c r="AF127" s="715"/>
      <c r="AG127" s="716"/>
      <c r="AH127" s="714"/>
      <c r="AI127" s="715"/>
      <c r="AJ127" s="715"/>
      <c r="AK127" s="716"/>
      <c r="AL127" s="714"/>
      <c r="AM127" s="715"/>
      <c r="AN127" s="715"/>
      <c r="AO127" s="716"/>
      <c r="AP127" s="714"/>
      <c r="AQ127" s="715"/>
      <c r="AR127" s="715"/>
      <c r="AS127" s="716"/>
      <c r="AT127" s="714"/>
      <c r="AU127" s="715"/>
      <c r="AV127" s="715"/>
      <c r="AW127" s="716"/>
      <c r="AX127" s="714"/>
      <c r="AY127" s="715"/>
      <c r="AZ127" s="715"/>
      <c r="BA127" s="716"/>
      <c r="BB127" s="708">
        <f>SUM(Z127:BA128)</f>
        <v>0</v>
      </c>
      <c r="BC127" s="709"/>
      <c r="BD127" s="709"/>
      <c r="BE127" s="710"/>
      <c r="BF127" s="142"/>
    </row>
    <row r="128" spans="2:58" ht="12" customHeight="1">
      <c r="B128" s="140"/>
      <c r="C128" s="722"/>
      <c r="D128" s="722"/>
      <c r="E128" s="722"/>
      <c r="F128" s="722"/>
      <c r="G128" s="722"/>
      <c r="H128" s="722"/>
      <c r="I128" s="722"/>
      <c r="J128" s="722"/>
      <c r="K128" s="722"/>
      <c r="L128" s="722"/>
      <c r="M128" s="722"/>
      <c r="N128" s="722"/>
      <c r="O128" s="722"/>
      <c r="P128" s="722"/>
      <c r="Q128" s="722"/>
      <c r="R128" s="722"/>
      <c r="S128" s="722"/>
      <c r="T128" s="722"/>
      <c r="U128" s="722"/>
      <c r="V128" s="722"/>
      <c r="W128" s="722"/>
      <c r="X128" s="725"/>
      <c r="Y128" s="726"/>
      <c r="Z128" s="717"/>
      <c r="AA128" s="718"/>
      <c r="AB128" s="718"/>
      <c r="AC128" s="719"/>
      <c r="AD128" s="717"/>
      <c r="AE128" s="718"/>
      <c r="AF128" s="718"/>
      <c r="AG128" s="719"/>
      <c r="AH128" s="717"/>
      <c r="AI128" s="718"/>
      <c r="AJ128" s="718"/>
      <c r="AK128" s="719"/>
      <c r="AL128" s="717"/>
      <c r="AM128" s="718"/>
      <c r="AN128" s="718"/>
      <c r="AO128" s="719"/>
      <c r="AP128" s="717"/>
      <c r="AQ128" s="718"/>
      <c r="AR128" s="718"/>
      <c r="AS128" s="719"/>
      <c r="AT128" s="717"/>
      <c r="AU128" s="718"/>
      <c r="AV128" s="718"/>
      <c r="AW128" s="719"/>
      <c r="AX128" s="717"/>
      <c r="AY128" s="718"/>
      <c r="AZ128" s="718"/>
      <c r="BA128" s="719"/>
      <c r="BB128" s="711"/>
      <c r="BC128" s="712"/>
      <c r="BD128" s="712"/>
      <c r="BE128" s="713"/>
      <c r="BF128" s="142"/>
    </row>
    <row r="129" spans="2:58" ht="9.75" customHeight="1">
      <c r="B129" s="140"/>
      <c r="C129" s="722" t="s">
        <v>547</v>
      </c>
      <c r="D129" s="722"/>
      <c r="E129" s="722"/>
      <c r="F129" s="722"/>
      <c r="G129" s="722"/>
      <c r="H129" s="722"/>
      <c r="I129" s="722"/>
      <c r="J129" s="722"/>
      <c r="K129" s="722"/>
      <c r="L129" s="722"/>
      <c r="M129" s="722"/>
      <c r="N129" s="722"/>
      <c r="O129" s="722"/>
      <c r="P129" s="722"/>
      <c r="Q129" s="722"/>
      <c r="R129" s="722"/>
      <c r="S129" s="722"/>
      <c r="T129" s="722"/>
      <c r="U129" s="722"/>
      <c r="V129" s="722"/>
      <c r="W129" s="722"/>
      <c r="X129" s="723" t="s">
        <v>558</v>
      </c>
      <c r="Y129" s="724"/>
      <c r="Z129" s="714"/>
      <c r="AA129" s="715"/>
      <c r="AB129" s="715"/>
      <c r="AC129" s="716"/>
      <c r="AD129" s="714"/>
      <c r="AE129" s="715"/>
      <c r="AF129" s="715"/>
      <c r="AG129" s="716"/>
      <c r="AH129" s="714"/>
      <c r="AI129" s="715"/>
      <c r="AJ129" s="715"/>
      <c r="AK129" s="716"/>
      <c r="AL129" s="714"/>
      <c r="AM129" s="715"/>
      <c r="AN129" s="715"/>
      <c r="AO129" s="716"/>
      <c r="AP129" s="714"/>
      <c r="AQ129" s="715"/>
      <c r="AR129" s="715"/>
      <c r="AS129" s="716"/>
      <c r="AT129" s="714"/>
      <c r="AU129" s="715"/>
      <c r="AV129" s="715"/>
      <c r="AW129" s="716"/>
      <c r="AX129" s="714"/>
      <c r="AY129" s="715"/>
      <c r="AZ129" s="715"/>
      <c r="BA129" s="716"/>
      <c r="BB129" s="708">
        <f>SUM(Z129:BA130)</f>
        <v>0</v>
      </c>
      <c r="BC129" s="709"/>
      <c r="BD129" s="709"/>
      <c r="BE129" s="710"/>
      <c r="BF129" s="142"/>
    </row>
    <row r="130" spans="2:58" ht="9.75" customHeight="1">
      <c r="B130" s="140"/>
      <c r="C130" s="722"/>
      <c r="D130" s="722"/>
      <c r="E130" s="722"/>
      <c r="F130" s="722"/>
      <c r="G130" s="722"/>
      <c r="H130" s="722"/>
      <c r="I130" s="722"/>
      <c r="J130" s="722"/>
      <c r="K130" s="722"/>
      <c r="L130" s="722"/>
      <c r="M130" s="722"/>
      <c r="N130" s="722"/>
      <c r="O130" s="722"/>
      <c r="P130" s="722"/>
      <c r="Q130" s="722"/>
      <c r="R130" s="722"/>
      <c r="S130" s="722"/>
      <c r="T130" s="722"/>
      <c r="U130" s="722"/>
      <c r="V130" s="722"/>
      <c r="W130" s="722"/>
      <c r="X130" s="725"/>
      <c r="Y130" s="726"/>
      <c r="Z130" s="717"/>
      <c r="AA130" s="718"/>
      <c r="AB130" s="718"/>
      <c r="AC130" s="719"/>
      <c r="AD130" s="717"/>
      <c r="AE130" s="718"/>
      <c r="AF130" s="718"/>
      <c r="AG130" s="719"/>
      <c r="AH130" s="717"/>
      <c r="AI130" s="718"/>
      <c r="AJ130" s="718"/>
      <c r="AK130" s="719"/>
      <c r="AL130" s="717"/>
      <c r="AM130" s="718"/>
      <c r="AN130" s="718"/>
      <c r="AO130" s="719"/>
      <c r="AP130" s="717"/>
      <c r="AQ130" s="718"/>
      <c r="AR130" s="718"/>
      <c r="AS130" s="719"/>
      <c r="AT130" s="717"/>
      <c r="AU130" s="718"/>
      <c r="AV130" s="718"/>
      <c r="AW130" s="719"/>
      <c r="AX130" s="717"/>
      <c r="AY130" s="718"/>
      <c r="AZ130" s="718"/>
      <c r="BA130" s="719"/>
      <c r="BB130" s="711"/>
      <c r="BC130" s="712"/>
      <c r="BD130" s="712"/>
      <c r="BE130" s="713"/>
      <c r="BF130" s="142"/>
    </row>
    <row r="131" spans="2:58" ht="9.75" customHeight="1">
      <c r="B131" s="140"/>
      <c r="C131" s="722"/>
      <c r="D131" s="722"/>
      <c r="E131" s="722"/>
      <c r="F131" s="722"/>
      <c r="G131" s="722"/>
      <c r="H131" s="722"/>
      <c r="I131" s="722"/>
      <c r="J131" s="722"/>
      <c r="K131" s="722"/>
      <c r="L131" s="722"/>
      <c r="M131" s="722"/>
      <c r="N131" s="722"/>
      <c r="O131" s="722"/>
      <c r="P131" s="722"/>
      <c r="Q131" s="722"/>
      <c r="R131" s="722"/>
      <c r="S131" s="722"/>
      <c r="T131" s="722"/>
      <c r="U131" s="722"/>
      <c r="V131" s="722"/>
      <c r="W131" s="722"/>
      <c r="X131" s="723" t="s">
        <v>559</v>
      </c>
      <c r="Y131" s="724"/>
      <c r="Z131" s="714"/>
      <c r="AA131" s="715"/>
      <c r="AB131" s="715"/>
      <c r="AC131" s="716"/>
      <c r="AD131" s="714"/>
      <c r="AE131" s="715"/>
      <c r="AF131" s="715"/>
      <c r="AG131" s="716"/>
      <c r="AH131" s="714"/>
      <c r="AI131" s="715"/>
      <c r="AJ131" s="715"/>
      <c r="AK131" s="716"/>
      <c r="AL131" s="714"/>
      <c r="AM131" s="715"/>
      <c r="AN131" s="715"/>
      <c r="AO131" s="716"/>
      <c r="AP131" s="714"/>
      <c r="AQ131" s="715"/>
      <c r="AR131" s="715"/>
      <c r="AS131" s="716"/>
      <c r="AT131" s="714"/>
      <c r="AU131" s="715"/>
      <c r="AV131" s="715"/>
      <c r="AW131" s="716"/>
      <c r="AX131" s="714"/>
      <c r="AY131" s="715"/>
      <c r="AZ131" s="715"/>
      <c r="BA131" s="716"/>
      <c r="BB131" s="708">
        <f>SUM(Z131:BA132)</f>
        <v>0</v>
      </c>
      <c r="BC131" s="709"/>
      <c r="BD131" s="709"/>
      <c r="BE131" s="710"/>
      <c r="BF131" s="142"/>
    </row>
    <row r="132" spans="2:58" ht="9.75" customHeight="1">
      <c r="B132" s="140"/>
      <c r="C132" s="722"/>
      <c r="D132" s="722"/>
      <c r="E132" s="722"/>
      <c r="F132" s="722"/>
      <c r="G132" s="722"/>
      <c r="H132" s="722"/>
      <c r="I132" s="722"/>
      <c r="J132" s="722"/>
      <c r="K132" s="722"/>
      <c r="L132" s="722"/>
      <c r="M132" s="722"/>
      <c r="N132" s="722"/>
      <c r="O132" s="722"/>
      <c r="P132" s="722"/>
      <c r="Q132" s="722"/>
      <c r="R132" s="722"/>
      <c r="S132" s="722"/>
      <c r="T132" s="722"/>
      <c r="U132" s="722"/>
      <c r="V132" s="722"/>
      <c r="W132" s="722"/>
      <c r="X132" s="725"/>
      <c r="Y132" s="726"/>
      <c r="Z132" s="717"/>
      <c r="AA132" s="718"/>
      <c r="AB132" s="718"/>
      <c r="AC132" s="719"/>
      <c r="AD132" s="717"/>
      <c r="AE132" s="718"/>
      <c r="AF132" s="718"/>
      <c r="AG132" s="719"/>
      <c r="AH132" s="717"/>
      <c r="AI132" s="718"/>
      <c r="AJ132" s="718"/>
      <c r="AK132" s="719"/>
      <c r="AL132" s="717"/>
      <c r="AM132" s="718"/>
      <c r="AN132" s="718"/>
      <c r="AO132" s="719"/>
      <c r="AP132" s="717"/>
      <c r="AQ132" s="718"/>
      <c r="AR132" s="718"/>
      <c r="AS132" s="719"/>
      <c r="AT132" s="717"/>
      <c r="AU132" s="718"/>
      <c r="AV132" s="718"/>
      <c r="AW132" s="719"/>
      <c r="AX132" s="717"/>
      <c r="AY132" s="718"/>
      <c r="AZ132" s="718"/>
      <c r="BA132" s="719"/>
      <c r="BB132" s="711"/>
      <c r="BC132" s="712"/>
      <c r="BD132" s="712"/>
      <c r="BE132" s="713"/>
      <c r="BF132" s="142"/>
    </row>
    <row r="133" spans="2:58" ht="9.75" customHeight="1">
      <c r="B133" s="140"/>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3" t="s">
        <v>560</v>
      </c>
      <c r="Y133" s="724"/>
      <c r="Z133" s="714"/>
      <c r="AA133" s="715"/>
      <c r="AB133" s="715"/>
      <c r="AC133" s="716"/>
      <c r="AD133" s="714"/>
      <c r="AE133" s="715"/>
      <c r="AF133" s="715"/>
      <c r="AG133" s="716"/>
      <c r="AH133" s="714"/>
      <c r="AI133" s="715"/>
      <c r="AJ133" s="715"/>
      <c r="AK133" s="716"/>
      <c r="AL133" s="714"/>
      <c r="AM133" s="715"/>
      <c r="AN133" s="715"/>
      <c r="AO133" s="716"/>
      <c r="AP133" s="714"/>
      <c r="AQ133" s="715"/>
      <c r="AR133" s="715"/>
      <c r="AS133" s="716"/>
      <c r="AT133" s="714"/>
      <c r="AU133" s="715"/>
      <c r="AV133" s="715"/>
      <c r="AW133" s="716"/>
      <c r="AX133" s="714"/>
      <c r="AY133" s="715"/>
      <c r="AZ133" s="715"/>
      <c r="BA133" s="716"/>
      <c r="BB133" s="708">
        <f>SUM(Z133:BA134)</f>
        <v>0</v>
      </c>
      <c r="BC133" s="709"/>
      <c r="BD133" s="709"/>
      <c r="BE133" s="710"/>
      <c r="BF133" s="142"/>
    </row>
    <row r="134" spans="2:58" ht="9.75" customHeight="1">
      <c r="B134" s="140"/>
      <c r="C134" s="722"/>
      <c r="D134" s="722"/>
      <c r="E134" s="722"/>
      <c r="F134" s="722"/>
      <c r="G134" s="722"/>
      <c r="H134" s="722"/>
      <c r="I134" s="722"/>
      <c r="J134" s="722"/>
      <c r="K134" s="722"/>
      <c r="L134" s="722"/>
      <c r="M134" s="722"/>
      <c r="N134" s="722"/>
      <c r="O134" s="722"/>
      <c r="P134" s="722"/>
      <c r="Q134" s="722"/>
      <c r="R134" s="722"/>
      <c r="S134" s="722"/>
      <c r="T134" s="722"/>
      <c r="U134" s="722"/>
      <c r="V134" s="722"/>
      <c r="W134" s="722"/>
      <c r="X134" s="725"/>
      <c r="Y134" s="726"/>
      <c r="Z134" s="717"/>
      <c r="AA134" s="718"/>
      <c r="AB134" s="718"/>
      <c r="AC134" s="719"/>
      <c r="AD134" s="717"/>
      <c r="AE134" s="718"/>
      <c r="AF134" s="718"/>
      <c r="AG134" s="719"/>
      <c r="AH134" s="717"/>
      <c r="AI134" s="718"/>
      <c r="AJ134" s="718"/>
      <c r="AK134" s="719"/>
      <c r="AL134" s="717"/>
      <c r="AM134" s="718"/>
      <c r="AN134" s="718"/>
      <c r="AO134" s="719"/>
      <c r="AP134" s="717"/>
      <c r="AQ134" s="718"/>
      <c r="AR134" s="718"/>
      <c r="AS134" s="719"/>
      <c r="AT134" s="717"/>
      <c r="AU134" s="718"/>
      <c r="AV134" s="718"/>
      <c r="AW134" s="719"/>
      <c r="AX134" s="717"/>
      <c r="AY134" s="718"/>
      <c r="AZ134" s="718"/>
      <c r="BA134" s="719"/>
      <c r="BB134" s="711"/>
      <c r="BC134" s="712"/>
      <c r="BD134" s="712"/>
      <c r="BE134" s="713"/>
      <c r="BF134" s="142"/>
    </row>
    <row r="135" spans="2:58" ht="9.75" customHeight="1">
      <c r="B135" s="140"/>
      <c r="C135" s="749" t="s">
        <v>553</v>
      </c>
      <c r="D135" s="749"/>
      <c r="E135" s="749"/>
      <c r="F135" s="749"/>
      <c r="G135" s="749"/>
      <c r="H135" s="749"/>
      <c r="I135" s="749"/>
      <c r="J135" s="749"/>
      <c r="K135" s="749"/>
      <c r="L135" s="749"/>
      <c r="M135" s="749"/>
      <c r="N135" s="749"/>
      <c r="O135" s="749"/>
      <c r="P135" s="749"/>
      <c r="Q135" s="749"/>
      <c r="R135" s="749"/>
      <c r="S135" s="749"/>
      <c r="T135" s="749"/>
      <c r="U135" s="749"/>
      <c r="V135" s="749"/>
      <c r="W135" s="749"/>
      <c r="X135" s="723" t="s">
        <v>395</v>
      </c>
      <c r="Y135" s="724"/>
      <c r="Z135" s="714"/>
      <c r="AA135" s="715"/>
      <c r="AB135" s="715"/>
      <c r="AC135" s="716"/>
      <c r="AD135" s="714"/>
      <c r="AE135" s="715"/>
      <c r="AF135" s="715"/>
      <c r="AG135" s="716"/>
      <c r="AH135" s="714"/>
      <c r="AI135" s="715"/>
      <c r="AJ135" s="715"/>
      <c r="AK135" s="716"/>
      <c r="AL135" s="714"/>
      <c r="AM135" s="715"/>
      <c r="AN135" s="715"/>
      <c r="AO135" s="716"/>
      <c r="AP135" s="714"/>
      <c r="AQ135" s="715"/>
      <c r="AR135" s="715"/>
      <c r="AS135" s="716"/>
      <c r="AT135" s="714"/>
      <c r="AU135" s="715"/>
      <c r="AV135" s="715"/>
      <c r="AW135" s="716"/>
      <c r="AX135" s="714"/>
      <c r="AY135" s="715"/>
      <c r="AZ135" s="715"/>
      <c r="BA135" s="716"/>
      <c r="BB135" s="708">
        <f>SUM(Z135:BA136)</f>
        <v>0</v>
      </c>
      <c r="BC135" s="709"/>
      <c r="BD135" s="709"/>
      <c r="BE135" s="710"/>
      <c r="BF135" s="142"/>
    </row>
    <row r="136" spans="2:58" ht="9.75" customHeight="1">
      <c r="B136" s="140"/>
      <c r="C136" s="749"/>
      <c r="D136" s="749"/>
      <c r="E136" s="749"/>
      <c r="F136" s="749"/>
      <c r="G136" s="749"/>
      <c r="H136" s="749"/>
      <c r="I136" s="749"/>
      <c r="J136" s="749"/>
      <c r="K136" s="749"/>
      <c r="L136" s="749"/>
      <c r="M136" s="749"/>
      <c r="N136" s="749"/>
      <c r="O136" s="749"/>
      <c r="P136" s="749"/>
      <c r="Q136" s="749"/>
      <c r="R136" s="749"/>
      <c r="S136" s="749"/>
      <c r="T136" s="749"/>
      <c r="U136" s="749"/>
      <c r="V136" s="749"/>
      <c r="W136" s="749"/>
      <c r="X136" s="725"/>
      <c r="Y136" s="726"/>
      <c r="Z136" s="717"/>
      <c r="AA136" s="718"/>
      <c r="AB136" s="718"/>
      <c r="AC136" s="719"/>
      <c r="AD136" s="717"/>
      <c r="AE136" s="718"/>
      <c r="AF136" s="718"/>
      <c r="AG136" s="719"/>
      <c r="AH136" s="717"/>
      <c r="AI136" s="718"/>
      <c r="AJ136" s="718"/>
      <c r="AK136" s="719"/>
      <c r="AL136" s="717"/>
      <c r="AM136" s="718"/>
      <c r="AN136" s="718"/>
      <c r="AO136" s="719"/>
      <c r="AP136" s="717"/>
      <c r="AQ136" s="718"/>
      <c r="AR136" s="718"/>
      <c r="AS136" s="719"/>
      <c r="AT136" s="717"/>
      <c r="AU136" s="718"/>
      <c r="AV136" s="718"/>
      <c r="AW136" s="719"/>
      <c r="AX136" s="717"/>
      <c r="AY136" s="718"/>
      <c r="AZ136" s="718"/>
      <c r="BA136" s="719"/>
      <c r="BB136" s="711"/>
      <c r="BC136" s="712"/>
      <c r="BD136" s="712"/>
      <c r="BE136" s="713"/>
      <c r="BF136" s="142"/>
    </row>
    <row r="137" spans="2:58" ht="9.75" customHeight="1">
      <c r="B137" s="140"/>
      <c r="C137" s="749" t="s">
        <v>554</v>
      </c>
      <c r="D137" s="749"/>
      <c r="E137" s="749"/>
      <c r="F137" s="749"/>
      <c r="G137" s="749"/>
      <c r="H137" s="749"/>
      <c r="I137" s="749"/>
      <c r="J137" s="749"/>
      <c r="K137" s="749"/>
      <c r="L137" s="749"/>
      <c r="M137" s="749"/>
      <c r="N137" s="749"/>
      <c r="O137" s="749"/>
      <c r="P137" s="749"/>
      <c r="Q137" s="749"/>
      <c r="R137" s="749"/>
      <c r="S137" s="749"/>
      <c r="T137" s="749"/>
      <c r="U137" s="749"/>
      <c r="V137" s="749"/>
      <c r="W137" s="749"/>
      <c r="X137" s="723" t="s">
        <v>396</v>
      </c>
      <c r="Y137" s="724"/>
      <c r="Z137" s="714"/>
      <c r="AA137" s="715"/>
      <c r="AB137" s="715"/>
      <c r="AC137" s="716"/>
      <c r="AD137" s="714"/>
      <c r="AE137" s="715"/>
      <c r="AF137" s="715"/>
      <c r="AG137" s="716"/>
      <c r="AH137" s="714"/>
      <c r="AI137" s="715"/>
      <c r="AJ137" s="715"/>
      <c r="AK137" s="716"/>
      <c r="AL137" s="714"/>
      <c r="AM137" s="715"/>
      <c r="AN137" s="715"/>
      <c r="AO137" s="716"/>
      <c r="AP137" s="714"/>
      <c r="AQ137" s="715"/>
      <c r="AR137" s="715"/>
      <c r="AS137" s="716"/>
      <c r="AT137" s="714"/>
      <c r="AU137" s="715"/>
      <c r="AV137" s="715"/>
      <c r="AW137" s="716"/>
      <c r="AX137" s="714"/>
      <c r="AY137" s="715"/>
      <c r="AZ137" s="715"/>
      <c r="BA137" s="716"/>
      <c r="BB137" s="708">
        <f>SUM(Z137:BA138)</f>
        <v>0</v>
      </c>
      <c r="BC137" s="709"/>
      <c r="BD137" s="709"/>
      <c r="BE137" s="710"/>
      <c r="BF137" s="142"/>
    </row>
    <row r="138" spans="2:58" ht="9.75" customHeight="1">
      <c r="B138" s="140"/>
      <c r="C138" s="749"/>
      <c r="D138" s="749"/>
      <c r="E138" s="749"/>
      <c r="F138" s="749"/>
      <c r="G138" s="749"/>
      <c r="H138" s="749"/>
      <c r="I138" s="749"/>
      <c r="J138" s="749"/>
      <c r="K138" s="749"/>
      <c r="L138" s="749"/>
      <c r="M138" s="749"/>
      <c r="N138" s="749"/>
      <c r="O138" s="749"/>
      <c r="P138" s="749"/>
      <c r="Q138" s="749"/>
      <c r="R138" s="749"/>
      <c r="S138" s="749"/>
      <c r="T138" s="749"/>
      <c r="U138" s="749"/>
      <c r="V138" s="749"/>
      <c r="W138" s="749"/>
      <c r="X138" s="725"/>
      <c r="Y138" s="726"/>
      <c r="Z138" s="717"/>
      <c r="AA138" s="718"/>
      <c r="AB138" s="718"/>
      <c r="AC138" s="719"/>
      <c r="AD138" s="717"/>
      <c r="AE138" s="718"/>
      <c r="AF138" s="718"/>
      <c r="AG138" s="719"/>
      <c r="AH138" s="717"/>
      <c r="AI138" s="718"/>
      <c r="AJ138" s="718"/>
      <c r="AK138" s="719"/>
      <c r="AL138" s="717"/>
      <c r="AM138" s="718"/>
      <c r="AN138" s="718"/>
      <c r="AO138" s="719"/>
      <c r="AP138" s="717"/>
      <c r="AQ138" s="718"/>
      <c r="AR138" s="718"/>
      <c r="AS138" s="719"/>
      <c r="AT138" s="717"/>
      <c r="AU138" s="718"/>
      <c r="AV138" s="718"/>
      <c r="AW138" s="719"/>
      <c r="AX138" s="717"/>
      <c r="AY138" s="718"/>
      <c r="AZ138" s="718"/>
      <c r="BA138" s="719"/>
      <c r="BB138" s="711"/>
      <c r="BC138" s="712"/>
      <c r="BD138" s="712"/>
      <c r="BE138" s="713"/>
      <c r="BF138" s="142"/>
    </row>
    <row r="139" spans="2:58" ht="9.75" customHeight="1">
      <c r="B139" s="140"/>
      <c r="C139" s="749" t="s">
        <v>555</v>
      </c>
      <c r="D139" s="749"/>
      <c r="E139" s="749"/>
      <c r="F139" s="749"/>
      <c r="G139" s="749"/>
      <c r="H139" s="749"/>
      <c r="I139" s="749"/>
      <c r="J139" s="749"/>
      <c r="K139" s="749"/>
      <c r="L139" s="749"/>
      <c r="M139" s="749"/>
      <c r="N139" s="749"/>
      <c r="O139" s="749"/>
      <c r="P139" s="749"/>
      <c r="Q139" s="749"/>
      <c r="R139" s="749"/>
      <c r="S139" s="749"/>
      <c r="T139" s="749"/>
      <c r="U139" s="749"/>
      <c r="V139" s="749"/>
      <c r="W139" s="749"/>
      <c r="X139" s="723" t="s">
        <v>397</v>
      </c>
      <c r="Y139" s="724"/>
      <c r="Z139" s="714"/>
      <c r="AA139" s="715"/>
      <c r="AB139" s="715"/>
      <c r="AC139" s="716"/>
      <c r="AD139" s="714"/>
      <c r="AE139" s="715"/>
      <c r="AF139" s="715"/>
      <c r="AG139" s="716"/>
      <c r="AH139" s="714"/>
      <c r="AI139" s="715"/>
      <c r="AJ139" s="715"/>
      <c r="AK139" s="716"/>
      <c r="AL139" s="714"/>
      <c r="AM139" s="715"/>
      <c r="AN139" s="715"/>
      <c r="AO139" s="716"/>
      <c r="AP139" s="714"/>
      <c r="AQ139" s="715"/>
      <c r="AR139" s="715"/>
      <c r="AS139" s="716"/>
      <c r="AT139" s="714"/>
      <c r="AU139" s="715"/>
      <c r="AV139" s="715"/>
      <c r="AW139" s="716"/>
      <c r="AX139" s="714"/>
      <c r="AY139" s="715"/>
      <c r="AZ139" s="715"/>
      <c r="BA139" s="716"/>
      <c r="BB139" s="708">
        <f>SUM(Z139:BA140)</f>
        <v>0</v>
      </c>
      <c r="BC139" s="709"/>
      <c r="BD139" s="709"/>
      <c r="BE139" s="710"/>
      <c r="BF139" s="142"/>
    </row>
    <row r="140" spans="2:58" ht="9.75" customHeight="1">
      <c r="B140" s="140"/>
      <c r="C140" s="749"/>
      <c r="D140" s="749"/>
      <c r="E140" s="749"/>
      <c r="F140" s="749"/>
      <c r="G140" s="749"/>
      <c r="H140" s="749"/>
      <c r="I140" s="749"/>
      <c r="J140" s="749"/>
      <c r="K140" s="749"/>
      <c r="L140" s="749"/>
      <c r="M140" s="749"/>
      <c r="N140" s="749"/>
      <c r="O140" s="749"/>
      <c r="P140" s="749"/>
      <c r="Q140" s="749"/>
      <c r="R140" s="749"/>
      <c r="S140" s="749"/>
      <c r="T140" s="749"/>
      <c r="U140" s="749"/>
      <c r="V140" s="749"/>
      <c r="W140" s="749"/>
      <c r="X140" s="725"/>
      <c r="Y140" s="726"/>
      <c r="Z140" s="717"/>
      <c r="AA140" s="718"/>
      <c r="AB140" s="718"/>
      <c r="AC140" s="719"/>
      <c r="AD140" s="717"/>
      <c r="AE140" s="718"/>
      <c r="AF140" s="718"/>
      <c r="AG140" s="719"/>
      <c r="AH140" s="717"/>
      <c r="AI140" s="718"/>
      <c r="AJ140" s="718"/>
      <c r="AK140" s="719"/>
      <c r="AL140" s="717"/>
      <c r="AM140" s="718"/>
      <c r="AN140" s="718"/>
      <c r="AO140" s="719"/>
      <c r="AP140" s="717"/>
      <c r="AQ140" s="718"/>
      <c r="AR140" s="718"/>
      <c r="AS140" s="719"/>
      <c r="AT140" s="717"/>
      <c r="AU140" s="718"/>
      <c r="AV140" s="718"/>
      <c r="AW140" s="719"/>
      <c r="AX140" s="717"/>
      <c r="AY140" s="718"/>
      <c r="AZ140" s="718"/>
      <c r="BA140" s="719"/>
      <c r="BB140" s="711"/>
      <c r="BC140" s="712"/>
      <c r="BD140" s="712"/>
      <c r="BE140" s="713"/>
      <c r="BF140" s="142"/>
    </row>
    <row r="141" spans="2:58" ht="16.5" customHeight="1">
      <c r="B141" s="140"/>
      <c r="C141" s="761" t="str">
        <f>CONCATENATE("Остаток на ",'Форма №1'!AR2,".",IF('Форма №1'!AR3&lt;10,CONCATENATE("0",'Форма №1'!AR3,),'Форма №1'!AR3),".",YEAR('Форма №1'!AQ20)," г.")</f>
        <v>Остаток на 31.12.2019 г.</v>
      </c>
      <c r="D141" s="762"/>
      <c r="E141" s="762"/>
      <c r="F141" s="762"/>
      <c r="G141" s="762"/>
      <c r="H141" s="762"/>
      <c r="I141" s="762"/>
      <c r="J141" s="762"/>
      <c r="K141" s="762"/>
      <c r="L141" s="762"/>
      <c r="M141" s="762"/>
      <c r="N141" s="762"/>
      <c r="O141" s="762"/>
      <c r="P141" s="762"/>
      <c r="Q141" s="762"/>
      <c r="R141" s="762"/>
      <c r="S141" s="762"/>
      <c r="T141" s="762"/>
      <c r="U141" s="762"/>
      <c r="V141" s="762"/>
      <c r="W141" s="763"/>
      <c r="X141" s="723" t="s">
        <v>398</v>
      </c>
      <c r="Y141" s="724"/>
      <c r="Z141" s="708">
        <f>Z93+Z95-Z115+Z135+Z137+Z139</f>
        <v>0</v>
      </c>
      <c r="AA141" s="709"/>
      <c r="AB141" s="709"/>
      <c r="AC141" s="710"/>
      <c r="AD141" s="708">
        <f>AD93+AD95-AD115+AD135+AD137+AD139</f>
        <v>0</v>
      </c>
      <c r="AE141" s="709"/>
      <c r="AF141" s="709"/>
      <c r="AG141" s="710"/>
      <c r="AH141" s="708">
        <f>AH93+AH95-AH115+AH135+AH137+AH139</f>
        <v>0</v>
      </c>
      <c r="AI141" s="709"/>
      <c r="AJ141" s="709"/>
      <c r="AK141" s="710"/>
      <c r="AL141" s="708">
        <f>AL93+AL95-AL115+AL135+AL137+AL139</f>
        <v>0</v>
      </c>
      <c r="AM141" s="709"/>
      <c r="AN141" s="709"/>
      <c r="AO141" s="710"/>
      <c r="AP141" s="708">
        <f>AP93+AP95-AP115+AP135+AP137+AP139</f>
        <v>0</v>
      </c>
      <c r="AQ141" s="709"/>
      <c r="AR141" s="709"/>
      <c r="AS141" s="710"/>
      <c r="AT141" s="708">
        <f>AT93+AT95-AT115+AT135+AT137+AT139</f>
        <v>0</v>
      </c>
      <c r="AU141" s="709"/>
      <c r="AV141" s="709"/>
      <c r="AW141" s="710"/>
      <c r="AX141" s="708">
        <f>AX93+AX95-AX115+AX135+AX137+AX139</f>
        <v>0</v>
      </c>
      <c r="AY141" s="709"/>
      <c r="AZ141" s="709"/>
      <c r="BA141" s="710"/>
      <c r="BB141" s="708">
        <f>SUM(Z141:BA142)</f>
        <v>0</v>
      </c>
      <c r="BC141" s="709"/>
      <c r="BD141" s="709"/>
      <c r="BE141" s="710"/>
      <c r="BF141" s="142"/>
    </row>
    <row r="142" spans="2:58" ht="5.25" customHeight="1">
      <c r="B142" s="140"/>
      <c r="C142" s="764"/>
      <c r="D142" s="765"/>
      <c r="E142" s="765"/>
      <c r="F142" s="765"/>
      <c r="G142" s="765"/>
      <c r="H142" s="765"/>
      <c r="I142" s="765"/>
      <c r="J142" s="765"/>
      <c r="K142" s="765"/>
      <c r="L142" s="765"/>
      <c r="M142" s="765"/>
      <c r="N142" s="765"/>
      <c r="O142" s="765"/>
      <c r="P142" s="765"/>
      <c r="Q142" s="765"/>
      <c r="R142" s="765"/>
      <c r="S142" s="765"/>
      <c r="T142" s="765"/>
      <c r="U142" s="765"/>
      <c r="V142" s="765"/>
      <c r="W142" s="766"/>
      <c r="X142" s="725"/>
      <c r="Y142" s="726"/>
      <c r="Z142" s="711"/>
      <c r="AA142" s="712"/>
      <c r="AB142" s="712"/>
      <c r="AC142" s="713"/>
      <c r="AD142" s="711"/>
      <c r="AE142" s="712"/>
      <c r="AF142" s="712"/>
      <c r="AG142" s="713"/>
      <c r="AH142" s="711"/>
      <c r="AI142" s="712"/>
      <c r="AJ142" s="712"/>
      <c r="AK142" s="713"/>
      <c r="AL142" s="711"/>
      <c r="AM142" s="712"/>
      <c r="AN142" s="712"/>
      <c r="AO142" s="713"/>
      <c r="AP142" s="711"/>
      <c r="AQ142" s="712"/>
      <c r="AR142" s="712"/>
      <c r="AS142" s="713"/>
      <c r="AT142" s="711"/>
      <c r="AU142" s="712"/>
      <c r="AV142" s="712"/>
      <c r="AW142" s="713"/>
      <c r="AX142" s="711"/>
      <c r="AY142" s="712"/>
      <c r="AZ142" s="712"/>
      <c r="BA142" s="713"/>
      <c r="BB142" s="711"/>
      <c r="BC142" s="712"/>
      <c r="BD142" s="712"/>
      <c r="BE142" s="713"/>
      <c r="BF142" s="142"/>
    </row>
    <row r="143" spans="2:58" ht="11.25" customHeight="1">
      <c r="B143" s="140"/>
      <c r="C143" s="152"/>
      <c r="D143" s="152"/>
      <c r="E143" s="152"/>
      <c r="F143" s="152"/>
      <c r="G143" s="152"/>
      <c r="H143" s="152"/>
      <c r="I143" s="152"/>
      <c r="J143" s="152"/>
      <c r="K143" s="152"/>
      <c r="L143" s="152"/>
      <c r="M143" s="152"/>
      <c r="N143" s="152"/>
      <c r="O143" s="152"/>
      <c r="P143" s="152"/>
      <c r="Q143" s="152"/>
      <c r="R143" s="152"/>
      <c r="S143" s="152"/>
      <c r="T143" s="152"/>
      <c r="U143" s="153"/>
      <c r="V143" s="153"/>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5"/>
      <c r="AY143" s="155"/>
      <c r="AZ143" s="155"/>
      <c r="BA143" s="155"/>
      <c r="BB143" s="155"/>
      <c r="BC143" s="155"/>
      <c r="BD143" s="155"/>
      <c r="BE143" s="155"/>
      <c r="BF143" s="142"/>
    </row>
    <row r="144" spans="2:58" ht="11.25" customHeight="1">
      <c r="B144" s="140"/>
      <c r="C144" s="152"/>
      <c r="D144" s="152"/>
      <c r="E144" s="152"/>
      <c r="F144" s="152"/>
      <c r="G144" s="152"/>
      <c r="H144" s="152"/>
      <c r="I144" s="152"/>
      <c r="J144" s="152"/>
      <c r="K144" s="152"/>
      <c r="L144" s="152"/>
      <c r="M144" s="152"/>
      <c r="N144" s="152"/>
      <c r="O144" s="152"/>
      <c r="P144" s="152"/>
      <c r="Q144" s="152"/>
      <c r="R144" s="152"/>
      <c r="S144" s="152"/>
      <c r="T144" s="152"/>
      <c r="U144" s="153"/>
      <c r="V144" s="153"/>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5"/>
      <c r="AY144" s="155"/>
      <c r="AZ144" s="155"/>
      <c r="BA144" s="155"/>
      <c r="BB144" s="155"/>
      <c r="BC144" s="155"/>
      <c r="BD144" s="155"/>
      <c r="BE144" s="155"/>
      <c r="BF144" s="142"/>
    </row>
    <row r="145" spans="2:58" ht="10.5" customHeight="1">
      <c r="B145" s="140"/>
      <c r="C145" s="156" t="s">
        <v>403</v>
      </c>
      <c r="D145" s="157"/>
      <c r="E145" s="157"/>
      <c r="F145" s="157"/>
      <c r="G145" s="157"/>
      <c r="H145" s="157"/>
      <c r="I145" s="158"/>
      <c r="J145" s="158"/>
      <c r="K145" s="158"/>
      <c r="L145" s="158"/>
      <c r="M145" s="707"/>
      <c r="N145" s="707"/>
      <c r="O145" s="707"/>
      <c r="P145" s="707"/>
      <c r="Q145" s="707"/>
      <c r="R145" s="707"/>
      <c r="S145" s="707"/>
      <c r="T145" s="707"/>
      <c r="U145" s="707"/>
      <c r="V145" s="91"/>
      <c r="W145" s="159"/>
      <c r="X145" s="158"/>
      <c r="Y145" s="686">
        <f>IF('Форма №1'!R190=0,"",'Форма №1'!R190)</f>
      </c>
      <c r="Z145" s="686"/>
      <c r="AA145" s="686"/>
      <c r="AB145" s="686"/>
      <c r="AC145" s="686"/>
      <c r="AD145" s="686"/>
      <c r="AE145" s="686"/>
      <c r="AF145" s="686"/>
      <c r="AG145" s="686"/>
      <c r="AH145" s="686"/>
      <c r="AI145" s="686"/>
      <c r="AJ145" s="686"/>
      <c r="AK145" s="209"/>
      <c r="AL145" s="209"/>
      <c r="AM145" s="160"/>
      <c r="AN145" s="161"/>
      <c r="AO145" s="161"/>
      <c r="AP145" s="162"/>
      <c r="AQ145" s="162"/>
      <c r="AR145" s="162"/>
      <c r="AS145" s="162"/>
      <c r="AT145" s="162"/>
      <c r="AU145" s="162"/>
      <c r="AV145" s="162"/>
      <c r="AW145" s="162"/>
      <c r="AX145" s="163"/>
      <c r="AY145" s="163"/>
      <c r="AZ145" s="163"/>
      <c r="BA145" s="163"/>
      <c r="BB145" s="163"/>
      <c r="BC145" s="163"/>
      <c r="BD145" s="163"/>
      <c r="BE145" s="163"/>
      <c r="BF145" s="142"/>
    </row>
    <row r="146" spans="2:58" ht="10.5" customHeight="1">
      <c r="B146" s="140"/>
      <c r="C146" s="91"/>
      <c r="D146" s="91"/>
      <c r="E146" s="91"/>
      <c r="F146" s="91"/>
      <c r="G146" s="91"/>
      <c r="H146" s="91"/>
      <c r="I146" s="158"/>
      <c r="J146" s="158"/>
      <c r="K146" s="158"/>
      <c r="L146" s="158"/>
      <c r="M146" s="706" t="s">
        <v>442</v>
      </c>
      <c r="N146" s="706"/>
      <c r="O146" s="706"/>
      <c r="P146" s="706"/>
      <c r="Q146" s="706"/>
      <c r="R146" s="706"/>
      <c r="S146" s="706"/>
      <c r="T146" s="706"/>
      <c r="U146" s="706"/>
      <c r="V146" s="91"/>
      <c r="W146" s="164"/>
      <c r="X146" s="158"/>
      <c r="Y146" s="706" t="s">
        <v>478</v>
      </c>
      <c r="Z146" s="706"/>
      <c r="AA146" s="706"/>
      <c r="AB146" s="706"/>
      <c r="AC146" s="706"/>
      <c r="AD146" s="706"/>
      <c r="AE146" s="706"/>
      <c r="AF146" s="706"/>
      <c r="AG146" s="706"/>
      <c r="AH146" s="706"/>
      <c r="AI146" s="706"/>
      <c r="AJ146" s="706"/>
      <c r="AK146" s="210"/>
      <c r="AL146" s="210"/>
      <c r="AM146" s="160"/>
      <c r="AN146" s="161"/>
      <c r="AO146" s="161"/>
      <c r="AP146" s="162"/>
      <c r="AQ146" s="162"/>
      <c r="AR146" s="162"/>
      <c r="AS146" s="162"/>
      <c r="AT146" s="162"/>
      <c r="AU146" s="162"/>
      <c r="AV146" s="162"/>
      <c r="AW146" s="162"/>
      <c r="AX146" s="163"/>
      <c r="AY146" s="163"/>
      <c r="AZ146" s="163"/>
      <c r="BA146" s="163"/>
      <c r="BB146" s="163"/>
      <c r="BC146" s="163"/>
      <c r="BD146" s="163"/>
      <c r="BE146" s="163"/>
      <c r="BF146" s="142"/>
    </row>
    <row r="147" spans="2:58" ht="10.5" customHeight="1">
      <c r="B147" s="140"/>
      <c r="C147" s="733" t="s">
        <v>367</v>
      </c>
      <c r="D147" s="733"/>
      <c r="E147" s="733"/>
      <c r="F147" s="733"/>
      <c r="G147" s="733"/>
      <c r="H147" s="733"/>
      <c r="I147" s="158"/>
      <c r="J147" s="158"/>
      <c r="K147" s="158"/>
      <c r="L147" s="158"/>
      <c r="M147" s="91"/>
      <c r="N147" s="91"/>
      <c r="O147" s="91"/>
      <c r="P147" s="91"/>
      <c r="Q147" s="91"/>
      <c r="R147" s="91"/>
      <c r="S147" s="91"/>
      <c r="T147" s="91"/>
      <c r="U147" s="91"/>
      <c r="V147" s="91"/>
      <c r="W147" s="91"/>
      <c r="X147" s="158"/>
      <c r="Y147" s="91"/>
      <c r="Z147" s="91"/>
      <c r="AA147" s="91"/>
      <c r="AB147" s="91"/>
      <c r="AC147" s="91"/>
      <c r="AD147" s="91"/>
      <c r="AE147" s="91"/>
      <c r="AF147" s="91"/>
      <c r="AG147" s="91"/>
      <c r="AH147" s="91"/>
      <c r="AI147" s="91"/>
      <c r="AJ147" s="165"/>
      <c r="AK147" s="165"/>
      <c r="AL147" s="165"/>
      <c r="AM147" s="160"/>
      <c r="AN147" s="161"/>
      <c r="AO147" s="161"/>
      <c r="AP147" s="162"/>
      <c r="AQ147" s="162"/>
      <c r="AR147" s="162"/>
      <c r="AS147" s="162"/>
      <c r="AT147" s="162"/>
      <c r="AU147" s="162"/>
      <c r="AV147" s="162"/>
      <c r="AW147" s="162"/>
      <c r="AX147" s="163"/>
      <c r="AY147" s="163"/>
      <c r="AZ147" s="163"/>
      <c r="BA147" s="163"/>
      <c r="BB147" s="163"/>
      <c r="BC147" s="163"/>
      <c r="BD147" s="163"/>
      <c r="BE147" s="163"/>
      <c r="BF147" s="142"/>
    </row>
    <row r="148" spans="2:58" ht="10.5" customHeight="1">
      <c r="B148" s="140"/>
      <c r="C148" s="733"/>
      <c r="D148" s="733"/>
      <c r="E148" s="733"/>
      <c r="F148" s="733"/>
      <c r="G148" s="733"/>
      <c r="H148" s="733"/>
      <c r="I148" s="158"/>
      <c r="J148" s="158"/>
      <c r="K148" s="158"/>
      <c r="L148" s="158"/>
      <c r="M148" s="707"/>
      <c r="N148" s="707"/>
      <c r="O148" s="707"/>
      <c r="P148" s="707"/>
      <c r="Q148" s="707"/>
      <c r="R148" s="707"/>
      <c r="S148" s="707"/>
      <c r="T148" s="707"/>
      <c r="U148" s="707"/>
      <c r="V148" s="91"/>
      <c r="W148" s="159"/>
      <c r="X148" s="158"/>
      <c r="Y148" s="721">
        <f>IF('Форма №1'!R$193=0,"",'Форма №1'!R$193)</f>
      </c>
      <c r="Z148" s="721"/>
      <c r="AA148" s="721"/>
      <c r="AB148" s="721"/>
      <c r="AC148" s="721"/>
      <c r="AD148" s="721"/>
      <c r="AE148" s="721"/>
      <c r="AF148" s="721"/>
      <c r="AG148" s="721"/>
      <c r="AH148" s="721"/>
      <c r="AI148" s="721"/>
      <c r="AJ148" s="721"/>
      <c r="AK148" s="211"/>
      <c r="AL148" s="211"/>
      <c r="AM148" s="160"/>
      <c r="AN148" s="161"/>
      <c r="AO148" s="161"/>
      <c r="AP148" s="162"/>
      <c r="AQ148" s="162"/>
      <c r="AR148" s="162"/>
      <c r="AS148" s="162"/>
      <c r="AT148" s="162"/>
      <c r="AU148" s="162"/>
      <c r="AV148" s="162"/>
      <c r="AW148" s="162"/>
      <c r="AX148" s="163"/>
      <c r="AY148" s="163"/>
      <c r="AZ148" s="163"/>
      <c r="BA148" s="163"/>
      <c r="BB148" s="163"/>
      <c r="BC148" s="163"/>
      <c r="BD148" s="163"/>
      <c r="BE148" s="163"/>
      <c r="BF148" s="142"/>
    </row>
    <row r="149" spans="2:58" ht="10.5" customHeight="1">
      <c r="B149" s="140"/>
      <c r="C149" s="156"/>
      <c r="D149" s="91"/>
      <c r="E149" s="91"/>
      <c r="F149" s="91"/>
      <c r="G149" s="91"/>
      <c r="H149" s="91"/>
      <c r="I149" s="158"/>
      <c r="J149" s="158"/>
      <c r="K149" s="158"/>
      <c r="L149" s="158"/>
      <c r="M149" s="706" t="s">
        <v>442</v>
      </c>
      <c r="N149" s="706"/>
      <c r="O149" s="706"/>
      <c r="P149" s="706"/>
      <c r="Q149" s="706"/>
      <c r="R149" s="706"/>
      <c r="S149" s="706"/>
      <c r="T149" s="706"/>
      <c r="U149" s="706"/>
      <c r="V149" s="91"/>
      <c r="W149" s="166"/>
      <c r="X149" s="158"/>
      <c r="Y149" s="720" t="s">
        <v>478</v>
      </c>
      <c r="Z149" s="720"/>
      <c r="AA149" s="720"/>
      <c r="AB149" s="720"/>
      <c r="AC149" s="720"/>
      <c r="AD149" s="720"/>
      <c r="AE149" s="720"/>
      <c r="AF149" s="720"/>
      <c r="AG149" s="720"/>
      <c r="AH149" s="720"/>
      <c r="AI149" s="720"/>
      <c r="AJ149" s="720"/>
      <c r="AK149" s="212"/>
      <c r="AL149" s="212"/>
      <c r="AM149" s="161"/>
      <c r="AN149" s="161"/>
      <c r="AO149" s="161"/>
      <c r="AP149" s="162"/>
      <c r="AQ149" s="162"/>
      <c r="AR149" s="162"/>
      <c r="AS149" s="162"/>
      <c r="AT149" s="162"/>
      <c r="AU149" s="162"/>
      <c r="AV149" s="162"/>
      <c r="AW149" s="162"/>
      <c r="AX149" s="163"/>
      <c r="AY149" s="163"/>
      <c r="AZ149" s="163"/>
      <c r="BA149" s="163"/>
      <c r="BB149" s="163"/>
      <c r="BC149" s="163"/>
      <c r="BD149" s="163"/>
      <c r="BE149" s="163"/>
      <c r="BF149" s="142"/>
    </row>
    <row r="150" spans="2:58" ht="10.5" customHeight="1">
      <c r="B150" s="140"/>
      <c r="C150" s="156"/>
      <c r="D150" s="91"/>
      <c r="E150" s="91"/>
      <c r="F150" s="91"/>
      <c r="G150" s="91"/>
      <c r="H150" s="91"/>
      <c r="I150" s="91"/>
      <c r="J150" s="91"/>
      <c r="K150" s="91"/>
      <c r="L150" s="91"/>
      <c r="M150" s="91"/>
      <c r="N150" s="91"/>
      <c r="O150" s="91"/>
      <c r="P150" s="91"/>
      <c r="Q150" s="91"/>
      <c r="R150" s="91"/>
      <c r="S150" s="167"/>
      <c r="T150" s="167"/>
      <c r="U150" s="167"/>
      <c r="V150" s="167"/>
      <c r="W150" s="167"/>
      <c r="X150" s="167"/>
      <c r="Y150" s="165"/>
      <c r="Z150" s="165"/>
      <c r="AA150" s="165"/>
      <c r="AB150" s="165"/>
      <c r="AC150" s="165"/>
      <c r="AD150" s="168"/>
      <c r="AE150" s="168"/>
      <c r="AF150" s="161"/>
      <c r="AG150" s="161"/>
      <c r="AH150" s="161"/>
      <c r="AI150" s="161"/>
      <c r="AJ150" s="161"/>
      <c r="AK150" s="161"/>
      <c r="AL150" s="161"/>
      <c r="AM150" s="161"/>
      <c r="AN150" s="161"/>
      <c r="AO150" s="161"/>
      <c r="AP150" s="162"/>
      <c r="AQ150" s="162"/>
      <c r="AR150" s="162"/>
      <c r="AS150" s="162"/>
      <c r="AT150" s="162"/>
      <c r="AU150" s="162"/>
      <c r="AV150" s="162"/>
      <c r="AW150" s="162"/>
      <c r="AX150" s="163"/>
      <c r="AY150" s="163"/>
      <c r="AZ150" s="163"/>
      <c r="BA150" s="163"/>
      <c r="BB150" s="163"/>
      <c r="BC150" s="163"/>
      <c r="BD150" s="163"/>
      <c r="BE150" s="163"/>
      <c r="BF150" s="142"/>
    </row>
    <row r="151" spans="2:58" ht="10.5" customHeight="1">
      <c r="B151" s="140"/>
      <c r="C151" s="778">
        <f ca="1">TODAY()</f>
        <v>44272</v>
      </c>
      <c r="D151" s="778"/>
      <c r="E151" s="778"/>
      <c r="F151" s="778"/>
      <c r="G151" s="778"/>
      <c r="H151" s="778"/>
      <c r="I151" s="778"/>
      <c r="J151" s="778"/>
      <c r="K151" s="170"/>
      <c r="L151" s="170"/>
      <c r="M151" s="170"/>
      <c r="N151" s="170"/>
      <c r="O151" s="367"/>
      <c r="P151" s="172"/>
      <c r="Q151" s="170"/>
      <c r="R151" s="170"/>
      <c r="S151" s="17"/>
      <c r="T151" s="17"/>
      <c r="U151" s="167"/>
      <c r="V151" s="167"/>
      <c r="W151" s="167"/>
      <c r="X151" s="167"/>
      <c r="Y151" s="165"/>
      <c r="Z151" s="165"/>
      <c r="AA151" s="165"/>
      <c r="AB151" s="165"/>
      <c r="AC151" s="165"/>
      <c r="AD151" s="168"/>
      <c r="AE151" s="168"/>
      <c r="AF151" s="161"/>
      <c r="AG151" s="161"/>
      <c r="AH151" s="161"/>
      <c r="AI151" s="161"/>
      <c r="AJ151" s="161"/>
      <c r="AK151" s="161"/>
      <c r="AL151" s="161"/>
      <c r="AM151" s="161"/>
      <c r="AN151" s="161"/>
      <c r="AO151" s="161"/>
      <c r="AP151" s="162"/>
      <c r="AQ151" s="162"/>
      <c r="AR151" s="162"/>
      <c r="AS151" s="162"/>
      <c r="AT151" s="162"/>
      <c r="AU151" s="162"/>
      <c r="AV151" s="162"/>
      <c r="AW151" s="162"/>
      <c r="AX151" s="163"/>
      <c r="AY151" s="163"/>
      <c r="AZ151" s="163"/>
      <c r="BA151" s="163"/>
      <c r="BB151" s="163"/>
      <c r="BC151" s="163"/>
      <c r="BD151" s="163"/>
      <c r="BE151" s="163"/>
      <c r="BF151" s="142"/>
    </row>
    <row r="152" spans="2:58" ht="10.5" customHeight="1">
      <c r="B152" s="140"/>
      <c r="C152" s="169"/>
      <c r="D152" s="172"/>
      <c r="E152" s="172"/>
      <c r="F152" s="170"/>
      <c r="G152" s="172"/>
      <c r="H152" s="172"/>
      <c r="I152" s="172"/>
      <c r="J152" s="172"/>
      <c r="K152" s="172"/>
      <c r="L152" s="172"/>
      <c r="M152" s="172"/>
      <c r="N152" s="171"/>
      <c r="O152" s="171"/>
      <c r="P152" s="171"/>
      <c r="Q152" s="171"/>
      <c r="R152" s="171"/>
      <c r="S152" s="170"/>
      <c r="T152" s="172"/>
      <c r="U152" s="167"/>
      <c r="V152" s="167"/>
      <c r="W152" s="167"/>
      <c r="X152" s="167"/>
      <c r="Y152" s="165"/>
      <c r="Z152" s="165"/>
      <c r="AA152" s="165"/>
      <c r="AB152" s="165"/>
      <c r="AC152" s="165"/>
      <c r="AD152" s="168"/>
      <c r="AE152" s="168"/>
      <c r="AF152" s="161"/>
      <c r="AG152" s="161"/>
      <c r="AH152" s="161"/>
      <c r="AI152" s="161"/>
      <c r="AJ152" s="161"/>
      <c r="AK152" s="161"/>
      <c r="AL152" s="161"/>
      <c r="AM152" s="161"/>
      <c r="AN152" s="161"/>
      <c r="AO152" s="161"/>
      <c r="AP152" s="162"/>
      <c r="AQ152" s="162"/>
      <c r="AR152" s="162"/>
      <c r="AS152" s="162"/>
      <c r="AT152" s="162"/>
      <c r="AU152" s="162"/>
      <c r="AV152" s="162"/>
      <c r="AW152" s="162"/>
      <c r="AX152" s="163"/>
      <c r="AY152" s="163"/>
      <c r="AZ152" s="163"/>
      <c r="BA152" s="163"/>
      <c r="BB152" s="163"/>
      <c r="BC152" s="163"/>
      <c r="BD152" s="163"/>
      <c r="BE152" s="163"/>
      <c r="BF152" s="142"/>
    </row>
    <row r="153" spans="2:58" ht="10.5" customHeight="1">
      <c r="B153" s="140"/>
      <c r="C153" s="169"/>
      <c r="D153" s="172"/>
      <c r="E153" s="172"/>
      <c r="F153" s="170"/>
      <c r="G153" s="172"/>
      <c r="H153" s="172"/>
      <c r="I153" s="172"/>
      <c r="J153" s="172"/>
      <c r="K153" s="172"/>
      <c r="L153" s="172"/>
      <c r="M153" s="172"/>
      <c r="N153" s="171"/>
      <c r="O153" s="171"/>
      <c r="P153" s="171"/>
      <c r="Q153" s="171"/>
      <c r="R153" s="171"/>
      <c r="S153" s="170"/>
      <c r="T153" s="172"/>
      <c r="U153" s="167"/>
      <c r="V153" s="167"/>
      <c r="W153" s="167"/>
      <c r="X153" s="167"/>
      <c r="Y153" s="165"/>
      <c r="Z153" s="165"/>
      <c r="AA153" s="165"/>
      <c r="AB153" s="165"/>
      <c r="AC153" s="165"/>
      <c r="AD153" s="168"/>
      <c r="AE153" s="168"/>
      <c r="AF153" s="161"/>
      <c r="AG153" s="161"/>
      <c r="AH153" s="161"/>
      <c r="AI153" s="161"/>
      <c r="AJ153" s="161"/>
      <c r="AK153" s="161"/>
      <c r="AL153" s="161"/>
      <c r="AM153" s="161"/>
      <c r="AN153" s="161"/>
      <c r="AO153" s="161"/>
      <c r="AP153" s="162"/>
      <c r="AQ153" s="162"/>
      <c r="AR153" s="162"/>
      <c r="AS153" s="162"/>
      <c r="AT153" s="162"/>
      <c r="AU153" s="162"/>
      <c r="AV153" s="162"/>
      <c r="AW153" s="162"/>
      <c r="AX153" s="163"/>
      <c r="AY153" s="163"/>
      <c r="AZ153" s="163"/>
      <c r="BA153" s="163"/>
      <c r="BB153" s="163"/>
      <c r="BC153" s="163"/>
      <c r="BD153" s="163"/>
      <c r="BE153" s="163"/>
      <c r="BF153" s="142"/>
    </row>
    <row r="154" spans="2:58" ht="10.5" customHeight="1">
      <c r="B154" s="140"/>
      <c r="C154" s="169"/>
      <c r="D154" s="172"/>
      <c r="E154" s="172"/>
      <c r="F154" s="170"/>
      <c r="G154" s="172"/>
      <c r="H154" s="172"/>
      <c r="I154" s="172"/>
      <c r="J154" s="172"/>
      <c r="K154" s="172"/>
      <c r="L154" s="172"/>
      <c r="M154" s="172"/>
      <c r="N154" s="171"/>
      <c r="O154" s="171"/>
      <c r="P154" s="171"/>
      <c r="Q154" s="171"/>
      <c r="R154" s="171"/>
      <c r="S154" s="170"/>
      <c r="T154" s="172"/>
      <c r="U154" s="167"/>
      <c r="V154" s="167"/>
      <c r="W154" s="167"/>
      <c r="X154" s="167"/>
      <c r="Y154" s="165"/>
      <c r="Z154" s="165"/>
      <c r="AA154" s="165"/>
      <c r="AB154" s="165"/>
      <c r="AC154" s="165"/>
      <c r="AD154" s="168"/>
      <c r="AE154" s="168"/>
      <c r="AF154" s="161"/>
      <c r="AG154" s="161"/>
      <c r="AH154" s="161"/>
      <c r="AI154" s="161"/>
      <c r="AJ154" s="161"/>
      <c r="AK154" s="161"/>
      <c r="AL154" s="161"/>
      <c r="AM154" s="161"/>
      <c r="AN154" s="161"/>
      <c r="AO154" s="161"/>
      <c r="AP154" s="162"/>
      <c r="AQ154" s="162"/>
      <c r="AR154" s="162"/>
      <c r="AS154" s="162"/>
      <c r="AT154" s="162"/>
      <c r="AU154" s="162"/>
      <c r="AV154" s="162"/>
      <c r="AW154" s="162"/>
      <c r="AX154" s="163"/>
      <c r="AY154" s="163"/>
      <c r="AZ154" s="163"/>
      <c r="BA154" s="163"/>
      <c r="BB154" s="163"/>
      <c r="BC154" s="163"/>
      <c r="BD154" s="163"/>
      <c r="BE154" s="163"/>
      <c r="BF154" s="142"/>
    </row>
    <row r="155" spans="2:58" ht="10.5" customHeight="1">
      <c r="B155" s="140"/>
      <c r="C155" s="169"/>
      <c r="D155" s="172"/>
      <c r="E155" s="172"/>
      <c r="F155" s="170"/>
      <c r="G155" s="172"/>
      <c r="H155" s="172"/>
      <c r="I155" s="172"/>
      <c r="J155" s="172"/>
      <c r="K155" s="172"/>
      <c r="L155" s="172"/>
      <c r="M155" s="172"/>
      <c r="N155" s="171"/>
      <c r="O155" s="171"/>
      <c r="P155" s="171"/>
      <c r="Q155" s="171"/>
      <c r="R155" s="171"/>
      <c r="S155" s="170"/>
      <c r="T155" s="172"/>
      <c r="U155" s="167"/>
      <c r="V155" s="167"/>
      <c r="W155" s="167"/>
      <c r="X155" s="167"/>
      <c r="Y155" s="165"/>
      <c r="Z155" s="165"/>
      <c r="AA155" s="165"/>
      <c r="AB155" s="165"/>
      <c r="AC155" s="165"/>
      <c r="AD155" s="168"/>
      <c r="AE155" s="168"/>
      <c r="AF155" s="161"/>
      <c r="AG155" s="161"/>
      <c r="AH155" s="161"/>
      <c r="AI155" s="161"/>
      <c r="AJ155" s="161"/>
      <c r="AK155" s="161"/>
      <c r="AL155" s="161"/>
      <c r="AM155" s="161"/>
      <c r="AN155" s="161"/>
      <c r="AO155" s="161"/>
      <c r="AP155" s="162"/>
      <c r="AQ155" s="162"/>
      <c r="AR155" s="162"/>
      <c r="AS155" s="162"/>
      <c r="AT155" s="162"/>
      <c r="AU155" s="162"/>
      <c r="AV155" s="162"/>
      <c r="AW155" s="162"/>
      <c r="AX155" s="163"/>
      <c r="AY155" s="163"/>
      <c r="AZ155" s="163"/>
      <c r="BA155" s="163"/>
      <c r="BB155" s="163"/>
      <c r="BC155" s="163"/>
      <c r="BD155" s="163"/>
      <c r="BE155" s="163"/>
      <c r="BF155" s="142"/>
    </row>
    <row r="156" spans="2:58" ht="12" customHeight="1" thickBot="1">
      <c r="B156" s="173"/>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5"/>
      <c r="Z156" s="175"/>
      <c r="AA156" s="175"/>
      <c r="AB156" s="175"/>
      <c r="AC156" s="175"/>
      <c r="AD156" s="175"/>
      <c r="AE156" s="175"/>
      <c r="AF156" s="176"/>
      <c r="AG156" s="176"/>
      <c r="AH156" s="176"/>
      <c r="AI156" s="176"/>
      <c r="AJ156" s="176"/>
      <c r="AK156" s="176"/>
      <c r="AL156" s="176"/>
      <c r="AM156" s="175"/>
      <c r="AN156" s="175"/>
      <c r="AO156" s="175"/>
      <c r="AP156" s="175"/>
      <c r="AQ156" s="175"/>
      <c r="AR156" s="175"/>
      <c r="AS156" s="175"/>
      <c r="AT156" s="175"/>
      <c r="AU156" s="175"/>
      <c r="AV156" s="175"/>
      <c r="AW156" s="175"/>
      <c r="AX156" s="175"/>
      <c r="AY156" s="175"/>
      <c r="AZ156" s="175"/>
      <c r="BA156" s="175"/>
      <c r="BB156" s="175"/>
      <c r="BC156" s="175"/>
      <c r="BD156" s="175"/>
      <c r="BE156" s="175"/>
      <c r="BF156" s="177"/>
    </row>
  </sheetData>
  <sheetProtection/>
  <mergeCells count="618">
    <mergeCell ref="C151:J151"/>
    <mergeCell ref="Y9:AA9"/>
    <mergeCell ref="AC9:AE9"/>
    <mergeCell ref="AF9:AI9"/>
    <mergeCell ref="C35:W35"/>
    <mergeCell ref="AD34:AG34"/>
    <mergeCell ref="AH34:AK34"/>
    <mergeCell ref="C28:W33"/>
    <mergeCell ref="X28:Y33"/>
    <mergeCell ref="Z28:AC33"/>
    <mergeCell ref="C34:W34"/>
    <mergeCell ref="P41:W42"/>
    <mergeCell ref="P87:W87"/>
    <mergeCell ref="M88:W88"/>
    <mergeCell ref="C49:W50"/>
    <mergeCell ref="C53:W54"/>
    <mergeCell ref="D41:H41"/>
    <mergeCell ref="K41:L41"/>
    <mergeCell ref="C87:O87"/>
    <mergeCell ref="C88:L88"/>
    <mergeCell ref="BB141:BE142"/>
    <mergeCell ref="AX139:BA140"/>
    <mergeCell ref="BB139:BE140"/>
    <mergeCell ref="X141:Y142"/>
    <mergeCell ref="Z141:AC142"/>
    <mergeCell ref="AD141:AG142"/>
    <mergeCell ref="AH141:AK142"/>
    <mergeCell ref="C141:W142"/>
    <mergeCell ref="AP141:AS142"/>
    <mergeCell ref="AT141:AW142"/>
    <mergeCell ref="C40:W40"/>
    <mergeCell ref="C139:W140"/>
    <mergeCell ref="C109:W110"/>
    <mergeCell ref="BB137:BE138"/>
    <mergeCell ref="AX141:BA142"/>
    <mergeCell ref="X139:Y140"/>
    <mergeCell ref="Z139:AC140"/>
    <mergeCell ref="AD139:AG140"/>
    <mergeCell ref="AH139:AK140"/>
    <mergeCell ref="AL139:AO140"/>
    <mergeCell ref="AP139:AS140"/>
    <mergeCell ref="AT139:AW140"/>
    <mergeCell ref="AL141:AO142"/>
    <mergeCell ref="BB135:BE136"/>
    <mergeCell ref="C137:W138"/>
    <mergeCell ref="X137:Y138"/>
    <mergeCell ref="Z137:AC138"/>
    <mergeCell ref="AD137:AG138"/>
    <mergeCell ref="AH137:AK138"/>
    <mergeCell ref="AL137:AO138"/>
    <mergeCell ref="AP137:AS138"/>
    <mergeCell ref="AT137:AW138"/>
    <mergeCell ref="AX137:BA138"/>
    <mergeCell ref="BB133:BE134"/>
    <mergeCell ref="C135:W136"/>
    <mergeCell ref="X135:Y136"/>
    <mergeCell ref="Z135:AC136"/>
    <mergeCell ref="AD135:AG136"/>
    <mergeCell ref="AH135:AK136"/>
    <mergeCell ref="AL135:AO136"/>
    <mergeCell ref="AP135:AS136"/>
    <mergeCell ref="AT135:AW136"/>
    <mergeCell ref="AX135:BA136"/>
    <mergeCell ref="BB131:BE132"/>
    <mergeCell ref="C133:W134"/>
    <mergeCell ref="X133:Y134"/>
    <mergeCell ref="Z133:AC134"/>
    <mergeCell ref="AD133:AG134"/>
    <mergeCell ref="AH133:AK134"/>
    <mergeCell ref="AL133:AO134"/>
    <mergeCell ref="AP133:AS134"/>
    <mergeCell ref="AT133:AW134"/>
    <mergeCell ref="AX133:BA134"/>
    <mergeCell ref="BB129:BE130"/>
    <mergeCell ref="C131:W132"/>
    <mergeCell ref="X131:Y132"/>
    <mergeCell ref="Z131:AC132"/>
    <mergeCell ref="AD131:AG132"/>
    <mergeCell ref="AH131:AK132"/>
    <mergeCell ref="AL131:AO132"/>
    <mergeCell ref="AP131:AS132"/>
    <mergeCell ref="AT131:AW132"/>
    <mergeCell ref="AX131:BA132"/>
    <mergeCell ref="BB127:BE128"/>
    <mergeCell ref="C129:W130"/>
    <mergeCell ref="X129:Y130"/>
    <mergeCell ref="Z129:AC130"/>
    <mergeCell ref="AD129:AG130"/>
    <mergeCell ref="AH129:AK130"/>
    <mergeCell ref="AL129:AO130"/>
    <mergeCell ref="AP129:AS130"/>
    <mergeCell ref="AT129:AW130"/>
    <mergeCell ref="AX129:BA130"/>
    <mergeCell ref="BB125:BE126"/>
    <mergeCell ref="C127:W128"/>
    <mergeCell ref="X127:Y128"/>
    <mergeCell ref="Z127:AC128"/>
    <mergeCell ref="AD127:AG128"/>
    <mergeCell ref="AH127:AK128"/>
    <mergeCell ref="AL127:AO128"/>
    <mergeCell ref="AP127:AS128"/>
    <mergeCell ref="AT127:AW128"/>
    <mergeCell ref="AX127:BA128"/>
    <mergeCell ref="BB123:BE124"/>
    <mergeCell ref="C125:W126"/>
    <mergeCell ref="X125:Y126"/>
    <mergeCell ref="Z125:AC126"/>
    <mergeCell ref="AD125:AG126"/>
    <mergeCell ref="AH125:AK126"/>
    <mergeCell ref="AL125:AO126"/>
    <mergeCell ref="AP125:AS126"/>
    <mergeCell ref="AT125:AW126"/>
    <mergeCell ref="AX125:BA126"/>
    <mergeCell ref="BB121:BE122"/>
    <mergeCell ref="C123:W124"/>
    <mergeCell ref="X123:Y124"/>
    <mergeCell ref="Z123:AC124"/>
    <mergeCell ref="AD123:AG124"/>
    <mergeCell ref="AH123:AK124"/>
    <mergeCell ref="AL123:AO124"/>
    <mergeCell ref="AP123:AS124"/>
    <mergeCell ref="AT123:AW124"/>
    <mergeCell ref="AX123:BA124"/>
    <mergeCell ref="BB119:BE120"/>
    <mergeCell ref="C121:W122"/>
    <mergeCell ref="X121:Y122"/>
    <mergeCell ref="Z121:AC122"/>
    <mergeCell ref="AD121:AG122"/>
    <mergeCell ref="AH121:AK122"/>
    <mergeCell ref="AL121:AO122"/>
    <mergeCell ref="AP121:AS122"/>
    <mergeCell ref="AT121:AW122"/>
    <mergeCell ref="AX121:BA122"/>
    <mergeCell ref="BB117:BE118"/>
    <mergeCell ref="C119:W120"/>
    <mergeCell ref="X119:Y120"/>
    <mergeCell ref="Z119:AC120"/>
    <mergeCell ref="AD119:AG120"/>
    <mergeCell ref="AH119:AK120"/>
    <mergeCell ref="AL119:AO120"/>
    <mergeCell ref="AP119:AS120"/>
    <mergeCell ref="AT119:AW120"/>
    <mergeCell ref="AX119:BA120"/>
    <mergeCell ref="BB115:BE116"/>
    <mergeCell ref="C117:W118"/>
    <mergeCell ref="X117:Y118"/>
    <mergeCell ref="Z117:AC118"/>
    <mergeCell ref="AD117:AG118"/>
    <mergeCell ref="AH117:AK118"/>
    <mergeCell ref="AL117:AO118"/>
    <mergeCell ref="AP117:AS118"/>
    <mergeCell ref="AT117:AW118"/>
    <mergeCell ref="AX117:BA118"/>
    <mergeCell ref="BB113:BE114"/>
    <mergeCell ref="C115:W116"/>
    <mergeCell ref="X115:Y116"/>
    <mergeCell ref="Z115:AC116"/>
    <mergeCell ref="AD115:AG116"/>
    <mergeCell ref="AH115:AK116"/>
    <mergeCell ref="AL115:AO116"/>
    <mergeCell ref="AP115:AS116"/>
    <mergeCell ref="AT115:AW116"/>
    <mergeCell ref="AX115:BA116"/>
    <mergeCell ref="BB111:BE112"/>
    <mergeCell ref="C113:W114"/>
    <mergeCell ref="X113:Y114"/>
    <mergeCell ref="Z113:AC114"/>
    <mergeCell ref="AD113:AG114"/>
    <mergeCell ref="AH113:AK114"/>
    <mergeCell ref="AL113:AO114"/>
    <mergeCell ref="AP113:AS114"/>
    <mergeCell ref="AT113:AW114"/>
    <mergeCell ref="AX113:BA114"/>
    <mergeCell ref="BB109:BE110"/>
    <mergeCell ref="C111:W112"/>
    <mergeCell ref="X111:Y112"/>
    <mergeCell ref="Z111:AC112"/>
    <mergeCell ref="AD111:AG112"/>
    <mergeCell ref="AH111:AK112"/>
    <mergeCell ref="AL111:AO112"/>
    <mergeCell ref="AP111:AS112"/>
    <mergeCell ref="AT111:AW112"/>
    <mergeCell ref="AX111:BA112"/>
    <mergeCell ref="C93:W94"/>
    <mergeCell ref="X109:Y110"/>
    <mergeCell ref="Z109:AC110"/>
    <mergeCell ref="AD109:AG110"/>
    <mergeCell ref="BB107:BE108"/>
    <mergeCell ref="AH109:AK110"/>
    <mergeCell ref="AL109:AO110"/>
    <mergeCell ref="AP109:AS110"/>
    <mergeCell ref="AT109:AW110"/>
    <mergeCell ref="AX109:BA110"/>
    <mergeCell ref="AP107:AS108"/>
    <mergeCell ref="AT107:AW108"/>
    <mergeCell ref="AX107:BA108"/>
    <mergeCell ref="D95:H95"/>
    <mergeCell ref="K95:L95"/>
    <mergeCell ref="C96:W96"/>
    <mergeCell ref="AP105:AS106"/>
    <mergeCell ref="AT105:AW106"/>
    <mergeCell ref="AX105:BA106"/>
    <mergeCell ref="BB105:BE106"/>
    <mergeCell ref="C107:W108"/>
    <mergeCell ref="X107:Y108"/>
    <mergeCell ref="Z107:AC108"/>
    <mergeCell ref="AD107:AG108"/>
    <mergeCell ref="AH107:AK108"/>
    <mergeCell ref="AL107:AO108"/>
    <mergeCell ref="AP103:AS104"/>
    <mergeCell ref="AT103:AW104"/>
    <mergeCell ref="AX103:BA104"/>
    <mergeCell ref="BB103:BE104"/>
    <mergeCell ref="C105:W106"/>
    <mergeCell ref="X105:Y106"/>
    <mergeCell ref="Z105:AC106"/>
    <mergeCell ref="AD105:AG106"/>
    <mergeCell ref="AH105:AK106"/>
    <mergeCell ref="AL105:AO106"/>
    <mergeCell ref="AP101:AS102"/>
    <mergeCell ref="AT101:AW102"/>
    <mergeCell ref="AX101:BA102"/>
    <mergeCell ref="BB101:BE102"/>
    <mergeCell ref="C103:W104"/>
    <mergeCell ref="X103:Y104"/>
    <mergeCell ref="Z103:AC104"/>
    <mergeCell ref="AD103:AG104"/>
    <mergeCell ref="AH103:AK104"/>
    <mergeCell ref="AL103:AO104"/>
    <mergeCell ref="AP99:AS100"/>
    <mergeCell ref="AT99:AW100"/>
    <mergeCell ref="AX99:BA100"/>
    <mergeCell ref="BB99:BE100"/>
    <mergeCell ref="C101:W102"/>
    <mergeCell ref="X101:Y102"/>
    <mergeCell ref="Z101:AC102"/>
    <mergeCell ref="AD101:AG102"/>
    <mergeCell ref="AH101:AK102"/>
    <mergeCell ref="AL101:AO102"/>
    <mergeCell ref="AP97:AS98"/>
    <mergeCell ref="AT97:AW98"/>
    <mergeCell ref="AX97:BA98"/>
    <mergeCell ref="BB97:BE98"/>
    <mergeCell ref="C99:W100"/>
    <mergeCell ref="X99:Y100"/>
    <mergeCell ref="Z99:AC100"/>
    <mergeCell ref="AD99:AG100"/>
    <mergeCell ref="AH99:AK100"/>
    <mergeCell ref="AL99:AO100"/>
    <mergeCell ref="C97:W98"/>
    <mergeCell ref="X97:Y98"/>
    <mergeCell ref="Z97:AC98"/>
    <mergeCell ref="AD97:AG98"/>
    <mergeCell ref="AH97:AK98"/>
    <mergeCell ref="AL97:AO98"/>
    <mergeCell ref="BB93:BE94"/>
    <mergeCell ref="X95:Y96"/>
    <mergeCell ref="Z95:AC96"/>
    <mergeCell ref="AD95:AG96"/>
    <mergeCell ref="AH95:AK96"/>
    <mergeCell ref="AL95:AO96"/>
    <mergeCell ref="AP95:AS96"/>
    <mergeCell ref="AT95:AW96"/>
    <mergeCell ref="AX95:BA96"/>
    <mergeCell ref="BB95:BE96"/>
    <mergeCell ref="AX91:BA92"/>
    <mergeCell ref="BB91:BE92"/>
    <mergeCell ref="X93:Y94"/>
    <mergeCell ref="Z93:AC94"/>
    <mergeCell ref="AD93:AG94"/>
    <mergeCell ref="AH93:AK94"/>
    <mergeCell ref="AL93:AO94"/>
    <mergeCell ref="AP93:AS94"/>
    <mergeCell ref="AT93:AW94"/>
    <mergeCell ref="AX93:BA94"/>
    <mergeCell ref="AX89:BA90"/>
    <mergeCell ref="BB89:BE90"/>
    <mergeCell ref="C91:W92"/>
    <mergeCell ref="X91:Y92"/>
    <mergeCell ref="Z91:AC92"/>
    <mergeCell ref="AD91:AG92"/>
    <mergeCell ref="AH91:AK92"/>
    <mergeCell ref="AL91:AO92"/>
    <mergeCell ref="AP91:AS92"/>
    <mergeCell ref="AT91:AW92"/>
    <mergeCell ref="AX88:BA88"/>
    <mergeCell ref="BB88:BE88"/>
    <mergeCell ref="C89:W90"/>
    <mergeCell ref="X89:Y90"/>
    <mergeCell ref="Z89:AC90"/>
    <mergeCell ref="AD89:AG90"/>
    <mergeCell ref="AH89:AK90"/>
    <mergeCell ref="AL89:AO90"/>
    <mergeCell ref="AP89:AS90"/>
    <mergeCell ref="AT89:AW90"/>
    <mergeCell ref="AT87:AW87"/>
    <mergeCell ref="AX87:BA87"/>
    <mergeCell ref="BB87:BE87"/>
    <mergeCell ref="X88:Y88"/>
    <mergeCell ref="Z88:AC88"/>
    <mergeCell ref="AD88:AG88"/>
    <mergeCell ref="AH88:AK88"/>
    <mergeCell ref="AL88:AO88"/>
    <mergeCell ref="AP88:AS88"/>
    <mergeCell ref="AT88:AW88"/>
    <mergeCell ref="AP85:AS86"/>
    <mergeCell ref="AT85:AW86"/>
    <mergeCell ref="AX85:BA86"/>
    <mergeCell ref="BB85:BE86"/>
    <mergeCell ref="X87:Y87"/>
    <mergeCell ref="Z87:AC87"/>
    <mergeCell ref="AD87:AG87"/>
    <mergeCell ref="AH87:AK87"/>
    <mergeCell ref="AL87:AO87"/>
    <mergeCell ref="AP87:AS87"/>
    <mergeCell ref="AP83:AS84"/>
    <mergeCell ref="AT83:AW84"/>
    <mergeCell ref="AX83:BA84"/>
    <mergeCell ref="BB83:BE84"/>
    <mergeCell ref="C85:W86"/>
    <mergeCell ref="X85:Y86"/>
    <mergeCell ref="Z85:AC86"/>
    <mergeCell ref="AD85:AG86"/>
    <mergeCell ref="AH85:AK86"/>
    <mergeCell ref="AL85:AO86"/>
    <mergeCell ref="AP81:AS82"/>
    <mergeCell ref="AT81:AW82"/>
    <mergeCell ref="AX81:BA82"/>
    <mergeCell ref="BB81:BE82"/>
    <mergeCell ref="C83:W84"/>
    <mergeCell ref="X83:Y84"/>
    <mergeCell ref="Z83:AC84"/>
    <mergeCell ref="AD83:AG84"/>
    <mergeCell ref="AH83:AK84"/>
    <mergeCell ref="AL83:AO84"/>
    <mergeCell ref="AP79:AS80"/>
    <mergeCell ref="AT79:AW80"/>
    <mergeCell ref="AX79:BA80"/>
    <mergeCell ref="BB79:BE80"/>
    <mergeCell ref="C81:W82"/>
    <mergeCell ref="X81:Y82"/>
    <mergeCell ref="Z81:AC82"/>
    <mergeCell ref="AD81:AG82"/>
    <mergeCell ref="AH81:AK82"/>
    <mergeCell ref="AL81:AO82"/>
    <mergeCell ref="AP77:AS78"/>
    <mergeCell ref="AT77:AW78"/>
    <mergeCell ref="AX77:BA78"/>
    <mergeCell ref="BB77:BE78"/>
    <mergeCell ref="C79:W80"/>
    <mergeCell ref="X79:Y80"/>
    <mergeCell ref="Z79:AC80"/>
    <mergeCell ref="AD79:AG80"/>
    <mergeCell ref="AH79:AK80"/>
    <mergeCell ref="AL79:AO80"/>
    <mergeCell ref="AP75:AS76"/>
    <mergeCell ref="AT75:AW76"/>
    <mergeCell ref="AX75:BA76"/>
    <mergeCell ref="BB75:BE76"/>
    <mergeCell ref="C77:W78"/>
    <mergeCell ref="X77:Y78"/>
    <mergeCell ref="Z77:AC78"/>
    <mergeCell ref="AD77:AG78"/>
    <mergeCell ref="AH77:AK78"/>
    <mergeCell ref="AL77:AO78"/>
    <mergeCell ref="AP73:AS74"/>
    <mergeCell ref="AT73:AW74"/>
    <mergeCell ref="AX73:BA74"/>
    <mergeCell ref="BB73:BE74"/>
    <mergeCell ref="C75:W76"/>
    <mergeCell ref="X75:Y76"/>
    <mergeCell ref="Z75:AC76"/>
    <mergeCell ref="AD75:AG76"/>
    <mergeCell ref="AH75:AK76"/>
    <mergeCell ref="AL75:AO76"/>
    <mergeCell ref="AP71:AS72"/>
    <mergeCell ref="AT71:AW72"/>
    <mergeCell ref="AX71:BA72"/>
    <mergeCell ref="BB71:BE72"/>
    <mergeCell ref="C73:W74"/>
    <mergeCell ref="X73:Y74"/>
    <mergeCell ref="Z73:AC74"/>
    <mergeCell ref="AD73:AG74"/>
    <mergeCell ref="AH73:AK74"/>
    <mergeCell ref="AL73:AO74"/>
    <mergeCell ref="AP69:AS70"/>
    <mergeCell ref="AT69:AW70"/>
    <mergeCell ref="AX69:BA70"/>
    <mergeCell ref="BB69:BE70"/>
    <mergeCell ref="C71:W72"/>
    <mergeCell ref="X71:Y72"/>
    <mergeCell ref="Z71:AC72"/>
    <mergeCell ref="AD71:AG72"/>
    <mergeCell ref="AH71:AK72"/>
    <mergeCell ref="AL71:AO72"/>
    <mergeCell ref="AP67:AS68"/>
    <mergeCell ref="AT67:AW68"/>
    <mergeCell ref="AX67:BA68"/>
    <mergeCell ref="BB67:BE68"/>
    <mergeCell ref="C69:W70"/>
    <mergeCell ref="X69:Y70"/>
    <mergeCell ref="Z69:AC70"/>
    <mergeCell ref="AD69:AG70"/>
    <mergeCell ref="AH69:AK70"/>
    <mergeCell ref="AL69:AO70"/>
    <mergeCell ref="AP65:AS66"/>
    <mergeCell ref="AT65:AW66"/>
    <mergeCell ref="AX65:BA66"/>
    <mergeCell ref="BB65:BE66"/>
    <mergeCell ref="C67:W68"/>
    <mergeCell ref="X67:Y68"/>
    <mergeCell ref="Z67:AC68"/>
    <mergeCell ref="AD67:AG68"/>
    <mergeCell ref="AH67:AK68"/>
    <mergeCell ref="AL67:AO68"/>
    <mergeCell ref="AP63:AS64"/>
    <mergeCell ref="AT63:AW64"/>
    <mergeCell ref="AX63:BA64"/>
    <mergeCell ref="BB63:BE64"/>
    <mergeCell ref="C65:W66"/>
    <mergeCell ref="X65:Y66"/>
    <mergeCell ref="Z65:AC66"/>
    <mergeCell ref="AD65:AG66"/>
    <mergeCell ref="AH65:AK66"/>
    <mergeCell ref="AL65:AO66"/>
    <mergeCell ref="AP61:AS62"/>
    <mergeCell ref="AT61:AW62"/>
    <mergeCell ref="AX61:BA62"/>
    <mergeCell ref="BB61:BE62"/>
    <mergeCell ref="C63:W64"/>
    <mergeCell ref="X63:Y64"/>
    <mergeCell ref="Z63:AC64"/>
    <mergeCell ref="AD63:AG64"/>
    <mergeCell ref="AH63:AK64"/>
    <mergeCell ref="AL63:AO64"/>
    <mergeCell ref="AP59:AS60"/>
    <mergeCell ref="AT59:AW60"/>
    <mergeCell ref="AX59:BA60"/>
    <mergeCell ref="BB59:BE60"/>
    <mergeCell ref="C61:W62"/>
    <mergeCell ref="X61:Y62"/>
    <mergeCell ref="Z61:AC62"/>
    <mergeCell ref="AD61:AG62"/>
    <mergeCell ref="AH61:AK62"/>
    <mergeCell ref="AL61:AO62"/>
    <mergeCell ref="AP57:AS58"/>
    <mergeCell ref="AT57:AW58"/>
    <mergeCell ref="AX57:BA58"/>
    <mergeCell ref="BB57:BE58"/>
    <mergeCell ref="C59:W60"/>
    <mergeCell ref="X59:Y60"/>
    <mergeCell ref="Z59:AC60"/>
    <mergeCell ref="AD59:AG60"/>
    <mergeCell ref="AH59:AK60"/>
    <mergeCell ref="AL59:AO60"/>
    <mergeCell ref="C57:W58"/>
    <mergeCell ref="X57:Y58"/>
    <mergeCell ref="Z57:AC58"/>
    <mergeCell ref="AD57:AG58"/>
    <mergeCell ref="AH57:AK58"/>
    <mergeCell ref="AL57:AO58"/>
    <mergeCell ref="C47:W48"/>
    <mergeCell ref="AH45:AK46"/>
    <mergeCell ref="AL45:AO46"/>
    <mergeCell ref="AP45:AS46"/>
    <mergeCell ref="AD45:AG46"/>
    <mergeCell ref="BB55:BE56"/>
    <mergeCell ref="AX41:BA42"/>
    <mergeCell ref="BB41:BE42"/>
    <mergeCell ref="BB43:BE44"/>
    <mergeCell ref="C45:W46"/>
    <mergeCell ref="AX45:BA46"/>
    <mergeCell ref="C43:W43"/>
    <mergeCell ref="C44:W44"/>
    <mergeCell ref="AX43:BA44"/>
    <mergeCell ref="Z43:AC44"/>
    <mergeCell ref="AD43:AG44"/>
    <mergeCell ref="BB36:BE37"/>
    <mergeCell ref="X38:Y39"/>
    <mergeCell ref="Z38:AC39"/>
    <mergeCell ref="AD38:AG39"/>
    <mergeCell ref="AH38:AK39"/>
    <mergeCell ref="AL38:AO39"/>
    <mergeCell ref="AP38:AS39"/>
    <mergeCell ref="AT38:AW39"/>
    <mergeCell ref="AX38:BA39"/>
    <mergeCell ref="BB38:BE39"/>
    <mergeCell ref="BB28:BE33"/>
    <mergeCell ref="AX28:BA33"/>
    <mergeCell ref="AP28:AS33"/>
    <mergeCell ref="AT28:AW33"/>
    <mergeCell ref="X35:Y35"/>
    <mergeCell ref="Z35:AC35"/>
    <mergeCell ref="AD35:AG35"/>
    <mergeCell ref="X34:Y34"/>
    <mergeCell ref="Z34:AC34"/>
    <mergeCell ref="AT43:AW44"/>
    <mergeCell ref="AL36:AO37"/>
    <mergeCell ref="AP36:AS37"/>
    <mergeCell ref="AT36:AW37"/>
    <mergeCell ref="AP41:AS42"/>
    <mergeCell ref="AT41:AW42"/>
    <mergeCell ref="AL28:AO33"/>
    <mergeCell ref="AH28:AK33"/>
    <mergeCell ref="AD28:AG33"/>
    <mergeCell ref="AL34:AO34"/>
    <mergeCell ref="AH43:AK44"/>
    <mergeCell ref="AL43:AO44"/>
    <mergeCell ref="BB47:BE48"/>
    <mergeCell ref="BB45:BE46"/>
    <mergeCell ref="C147:H148"/>
    <mergeCell ref="M149:U149"/>
    <mergeCell ref="X47:Y48"/>
    <mergeCell ref="Z47:AC48"/>
    <mergeCell ref="AD47:AG48"/>
    <mergeCell ref="AH47:AK48"/>
    <mergeCell ref="Z51:AC52"/>
    <mergeCell ref="AD51:AG52"/>
    <mergeCell ref="X41:Y42"/>
    <mergeCell ref="X49:Y50"/>
    <mergeCell ref="BB40:BE40"/>
    <mergeCell ref="AD41:AG42"/>
    <mergeCell ref="AH41:AK42"/>
    <mergeCell ref="AL41:AO42"/>
    <mergeCell ref="Z41:AC42"/>
    <mergeCell ref="AL49:AO50"/>
    <mergeCell ref="AP49:AS50"/>
    <mergeCell ref="BB49:BE50"/>
    <mergeCell ref="C38:W39"/>
    <mergeCell ref="Z49:AC50"/>
    <mergeCell ref="AD49:AG50"/>
    <mergeCell ref="AH49:AK50"/>
    <mergeCell ref="X40:Y40"/>
    <mergeCell ref="Z40:AC40"/>
    <mergeCell ref="AD40:AG40"/>
    <mergeCell ref="X43:Y44"/>
    <mergeCell ref="X45:Y46"/>
    <mergeCell ref="Z45:AC46"/>
    <mergeCell ref="AX34:BA34"/>
    <mergeCell ref="AP51:AS52"/>
    <mergeCell ref="AT51:AW52"/>
    <mergeCell ref="AX51:BA52"/>
    <mergeCell ref="AT49:AW50"/>
    <mergeCell ref="AX49:BA50"/>
    <mergeCell ref="AP47:AS48"/>
    <mergeCell ref="AT45:AW46"/>
    <mergeCell ref="AT40:AW40"/>
    <mergeCell ref="AP43:AS44"/>
    <mergeCell ref="AH51:AK52"/>
    <mergeCell ref="BB34:BE34"/>
    <mergeCell ref="AL35:AO35"/>
    <mergeCell ref="AP35:AS35"/>
    <mergeCell ref="AT35:AW35"/>
    <mergeCell ref="AX35:BA35"/>
    <mergeCell ref="AP34:AS34"/>
    <mergeCell ref="AT34:AW34"/>
    <mergeCell ref="BB35:BE35"/>
    <mergeCell ref="AL51:AO52"/>
    <mergeCell ref="AX40:BA40"/>
    <mergeCell ref="AP53:AS54"/>
    <mergeCell ref="AT53:AW54"/>
    <mergeCell ref="AX53:BA54"/>
    <mergeCell ref="C36:W37"/>
    <mergeCell ref="X36:Y37"/>
    <mergeCell ref="Z36:AC37"/>
    <mergeCell ref="AD36:AG37"/>
    <mergeCell ref="C51:W52"/>
    <mergeCell ref="X51:Y52"/>
    <mergeCell ref="Z53:AC54"/>
    <mergeCell ref="AH35:AK35"/>
    <mergeCell ref="AT47:AW48"/>
    <mergeCell ref="AX47:BA48"/>
    <mergeCell ref="AL47:AO48"/>
    <mergeCell ref="AH40:AK40"/>
    <mergeCell ref="AL40:AO40"/>
    <mergeCell ref="AP40:AS40"/>
    <mergeCell ref="AX36:BA37"/>
    <mergeCell ref="AH36:AK37"/>
    <mergeCell ref="AL55:AO56"/>
    <mergeCell ref="AD53:AG54"/>
    <mergeCell ref="AJ3:BE3"/>
    <mergeCell ref="S4:BE4"/>
    <mergeCell ref="C14:S15"/>
    <mergeCell ref="C16:S17"/>
    <mergeCell ref="AH53:AK54"/>
    <mergeCell ref="AL53:AO54"/>
    <mergeCell ref="C18:S19"/>
    <mergeCell ref="X53:Y54"/>
    <mergeCell ref="Y149:AJ149"/>
    <mergeCell ref="M148:U148"/>
    <mergeCell ref="Y148:AJ148"/>
    <mergeCell ref="Y146:AJ146"/>
    <mergeCell ref="AX55:BA56"/>
    <mergeCell ref="C55:W56"/>
    <mergeCell ref="X55:Y56"/>
    <mergeCell ref="Z55:AC56"/>
    <mergeCell ref="AD55:AG56"/>
    <mergeCell ref="AH55:AK56"/>
    <mergeCell ref="Y145:AJ145"/>
    <mergeCell ref="M146:U146"/>
    <mergeCell ref="M145:U145"/>
    <mergeCell ref="T20:BE21"/>
    <mergeCell ref="T22:BE23"/>
    <mergeCell ref="T24:BE25"/>
    <mergeCell ref="BB53:BE54"/>
    <mergeCell ref="AP55:AS56"/>
    <mergeCell ref="AT55:AW56"/>
    <mergeCell ref="BB51:BE52"/>
    <mergeCell ref="B1:BE1"/>
    <mergeCell ref="C12:S13"/>
    <mergeCell ref="C6:BE7"/>
    <mergeCell ref="C24:S25"/>
    <mergeCell ref="C20:S21"/>
    <mergeCell ref="C22:S23"/>
    <mergeCell ref="T12:BE13"/>
    <mergeCell ref="T14:BE15"/>
    <mergeCell ref="T16:BE17"/>
    <mergeCell ref="T18:BE19"/>
  </mergeCells>
  <conditionalFormatting sqref="C12 C22 C16 C14 C24">
    <cfRule type="expression" priority="1" dxfId="0" stopIfTrue="1">
      <formula>TODAY()&gt;ДНИ</formula>
    </cfRule>
  </conditionalFormatting>
  <printOptions horizontalCentered="1"/>
  <pageMargins left="0.3937007874015748" right="0.3149606299212598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1" manualBreakCount="1">
    <brk id="102" min="2" max="56" man="1"/>
  </rowBreaks>
  <legacyDrawing r:id="rId2"/>
</worksheet>
</file>

<file path=xl/worksheets/sheet4.xml><?xml version="1.0" encoding="utf-8"?>
<worksheet xmlns="http://schemas.openxmlformats.org/spreadsheetml/2006/main" xmlns:r="http://schemas.openxmlformats.org/officeDocument/2006/relationships">
  <sheetPr>
    <tabColor indexed="57"/>
  </sheetPr>
  <dimension ref="B1:AO12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39" customWidth="1"/>
    <col min="2" max="3" width="2.625" style="39" customWidth="1"/>
    <col min="4" max="4" width="2.125" style="39" customWidth="1"/>
    <col min="5" max="25" width="2.75390625" style="39" customWidth="1"/>
    <col min="26" max="26" width="1.875" style="39" customWidth="1"/>
    <col min="27" max="27" width="2.75390625" style="39" customWidth="1"/>
    <col min="28" max="28" width="1.25" style="39" customWidth="1"/>
    <col min="29" max="29" width="5.00390625" style="39" customWidth="1"/>
    <col min="30" max="30" width="3.625" style="39" customWidth="1"/>
    <col min="31" max="33" width="2.75390625" style="39" customWidth="1"/>
    <col min="34" max="34" width="2.00390625" style="39" customWidth="1"/>
    <col min="35" max="35" width="2.75390625" style="39" customWidth="1"/>
    <col min="36" max="36" width="1.875" style="39" customWidth="1"/>
    <col min="37" max="37" width="4.375" style="39" customWidth="1"/>
    <col min="38" max="38" width="4.00390625" style="39" customWidth="1"/>
    <col min="39" max="40" width="2.75390625" style="39" customWidth="1"/>
    <col min="41" max="41" width="2.625" style="39" customWidth="1"/>
    <col min="42" max="16384" width="2.75390625" style="39" customWidth="1"/>
  </cols>
  <sheetData>
    <row r="1" spans="2:39"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row>
    <row r="2" spans="2:39" ht="10.5" customHeight="1">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2"/>
    </row>
    <row r="3" spans="2:39" ht="9.75" customHeight="1">
      <c r="B3" s="43"/>
      <c r="C3" s="44"/>
      <c r="D3" s="44"/>
      <c r="E3" s="44"/>
      <c r="F3" s="44"/>
      <c r="G3" s="44"/>
      <c r="H3" s="44"/>
      <c r="I3" s="44"/>
      <c r="J3" s="44"/>
      <c r="K3" s="44"/>
      <c r="L3" s="44"/>
      <c r="M3" s="44"/>
      <c r="N3" s="186"/>
      <c r="O3" s="186"/>
      <c r="P3" s="186"/>
      <c r="Q3" s="186"/>
      <c r="R3" s="186"/>
      <c r="S3" s="186"/>
      <c r="T3" s="186"/>
      <c r="U3" s="186"/>
      <c r="V3" s="186"/>
      <c r="W3" s="186"/>
      <c r="X3" s="186"/>
      <c r="Y3" s="186"/>
      <c r="Z3" s="186"/>
      <c r="AA3" s="186"/>
      <c r="AB3" s="186"/>
      <c r="AC3" s="186"/>
      <c r="AD3" s="186"/>
      <c r="AE3" s="846" t="s">
        <v>474</v>
      </c>
      <c r="AF3" s="846"/>
      <c r="AG3" s="846"/>
      <c r="AH3" s="846"/>
      <c r="AI3" s="846"/>
      <c r="AJ3" s="846"/>
      <c r="AK3" s="846"/>
      <c r="AL3" s="846"/>
      <c r="AM3" s="45"/>
    </row>
    <row r="4" spans="2:39" ht="9.75" customHeight="1">
      <c r="B4" s="43"/>
      <c r="C4" s="44"/>
      <c r="D4" s="44"/>
      <c r="E4" s="848" t="s">
        <v>629</v>
      </c>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45"/>
    </row>
    <row r="5" spans="2:39" ht="10.5" customHeight="1">
      <c r="B5" s="43"/>
      <c r="C5" s="44"/>
      <c r="D5" s="44"/>
      <c r="E5" s="44"/>
      <c r="F5" s="44"/>
      <c r="G5" s="44"/>
      <c r="H5" s="44"/>
      <c r="I5" s="44"/>
      <c r="J5" s="44"/>
      <c r="K5" s="44"/>
      <c r="L5" s="44"/>
      <c r="M5" s="44"/>
      <c r="N5" s="44"/>
      <c r="O5" s="847" t="s">
        <v>605</v>
      </c>
      <c r="P5" s="847"/>
      <c r="Q5" s="847"/>
      <c r="R5" s="847"/>
      <c r="S5" s="847"/>
      <c r="T5" s="847"/>
      <c r="U5" s="847"/>
      <c r="V5" s="847"/>
      <c r="W5" s="847"/>
      <c r="X5" s="847"/>
      <c r="Y5" s="847"/>
      <c r="Z5" s="847"/>
      <c r="AA5" s="847"/>
      <c r="AB5" s="847"/>
      <c r="AC5" s="847"/>
      <c r="AD5" s="847"/>
      <c r="AE5" s="847"/>
      <c r="AF5" s="847"/>
      <c r="AG5" s="847"/>
      <c r="AH5" s="847"/>
      <c r="AI5" s="847"/>
      <c r="AJ5" s="847"/>
      <c r="AK5" s="847"/>
      <c r="AL5" s="847"/>
      <c r="AM5" s="45"/>
    </row>
    <row r="6" spans="2:39" ht="12" customHeight="1">
      <c r="B6" s="43"/>
      <c r="C6" s="44"/>
      <c r="D6" s="44"/>
      <c r="E6" s="44"/>
      <c r="F6" s="44"/>
      <c r="G6" s="44"/>
      <c r="H6" s="849" t="s">
        <v>583</v>
      </c>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44"/>
      <c r="AI6" s="44"/>
      <c r="AJ6" s="44"/>
      <c r="AK6" s="44"/>
      <c r="AL6" s="44"/>
      <c r="AM6" s="45"/>
    </row>
    <row r="7" spans="2:39" ht="12" customHeight="1">
      <c r="B7" s="43"/>
      <c r="C7" s="637" t="s">
        <v>584</v>
      </c>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45"/>
    </row>
    <row r="8" spans="2:39" ht="13.5" customHeight="1">
      <c r="B8" s="43"/>
      <c r="C8" s="44"/>
      <c r="D8" s="44"/>
      <c r="E8" s="44"/>
      <c r="F8" s="44"/>
      <c r="G8" s="44"/>
      <c r="H8" s="44"/>
      <c r="I8" s="44"/>
      <c r="J8" s="81"/>
      <c r="K8" s="360"/>
      <c r="L8" s="360"/>
      <c r="M8" s="360"/>
      <c r="N8" s="360"/>
      <c r="O8" s="17"/>
      <c r="P8" s="355" t="s">
        <v>519</v>
      </c>
      <c r="Q8" s="692">
        <f>'Форма №1'!$AQ$19</f>
        <v>43466</v>
      </c>
      <c r="R8" s="692"/>
      <c r="S8" s="692"/>
      <c r="T8" s="356" t="s">
        <v>855</v>
      </c>
      <c r="U8" s="693">
        <f>'Форма №1'!$AQ$20</f>
        <v>43830</v>
      </c>
      <c r="V8" s="693"/>
      <c r="W8" s="693"/>
      <c r="X8" s="694">
        <f>'Форма №1'!AB55</f>
        <v>43830</v>
      </c>
      <c r="Y8" s="694"/>
      <c r="Z8" s="694"/>
      <c r="AA8" s="694"/>
      <c r="AB8" s="359"/>
      <c r="AC8" s="359"/>
      <c r="AD8" s="361"/>
      <c r="AE8" s="361"/>
      <c r="AF8" s="110"/>
      <c r="AG8" s="44"/>
      <c r="AH8" s="44"/>
      <c r="AI8" s="101"/>
      <c r="AJ8" s="101"/>
      <c r="AK8" s="101"/>
      <c r="AL8" s="44"/>
      <c r="AM8" s="45"/>
    </row>
    <row r="9" spans="2:39" s="46" customFormat="1" ht="8.25" customHeight="1">
      <c r="B9" s="47"/>
      <c r="C9" s="81"/>
      <c r="D9" s="81"/>
      <c r="E9" s="81"/>
      <c r="F9" s="81"/>
      <c r="G9" s="81"/>
      <c r="H9" s="81"/>
      <c r="I9" s="81"/>
      <c r="J9" s="81"/>
      <c r="K9" s="81"/>
      <c r="L9" s="81"/>
      <c r="M9" s="81"/>
      <c r="N9" s="81"/>
      <c r="O9" s="81"/>
      <c r="P9" s="81"/>
      <c r="Q9" s="81"/>
      <c r="R9" s="81"/>
      <c r="S9" s="81"/>
      <c r="T9" s="81"/>
      <c r="U9" s="82"/>
      <c r="V9" s="83"/>
      <c r="W9" s="50"/>
      <c r="X9" s="50"/>
      <c r="Y9" s="50"/>
      <c r="Z9" s="50"/>
      <c r="AA9" s="48"/>
      <c r="AB9" s="48"/>
      <c r="AC9" s="48"/>
      <c r="AD9" s="50"/>
      <c r="AE9" s="50"/>
      <c r="AF9" s="50"/>
      <c r="AG9" s="50"/>
      <c r="AH9" s="50"/>
      <c r="AI9" s="50"/>
      <c r="AJ9" s="50"/>
      <c r="AK9" s="50"/>
      <c r="AL9" s="50"/>
      <c r="AM9" s="49"/>
    </row>
    <row r="10" spans="2:39" s="46" customFormat="1" ht="9.75" customHeight="1">
      <c r="B10" s="47"/>
      <c r="C10" s="850" t="s">
        <v>362</v>
      </c>
      <c r="D10" s="850"/>
      <c r="E10" s="850"/>
      <c r="F10" s="850"/>
      <c r="G10" s="850"/>
      <c r="H10" s="850"/>
      <c r="I10" s="850"/>
      <c r="J10" s="850"/>
      <c r="K10" s="850"/>
      <c r="L10" s="850"/>
      <c r="M10" s="850"/>
      <c r="N10" s="850"/>
      <c r="O10" s="850"/>
      <c r="P10" s="851">
        <f>IF('Форма №1'!Q23=0,"",'Форма №1'!Q23)</f>
      </c>
      <c r="Q10" s="852"/>
      <c r="R10" s="852"/>
      <c r="S10" s="852"/>
      <c r="T10" s="852"/>
      <c r="U10" s="852"/>
      <c r="V10" s="852"/>
      <c r="W10" s="852"/>
      <c r="X10" s="852"/>
      <c r="Y10" s="852"/>
      <c r="Z10" s="852"/>
      <c r="AA10" s="852"/>
      <c r="AB10" s="852"/>
      <c r="AC10" s="852"/>
      <c r="AD10" s="852"/>
      <c r="AE10" s="852"/>
      <c r="AF10" s="852"/>
      <c r="AG10" s="852"/>
      <c r="AH10" s="852"/>
      <c r="AI10" s="852"/>
      <c r="AJ10" s="852"/>
      <c r="AK10" s="852"/>
      <c r="AL10" s="853"/>
      <c r="AM10" s="49"/>
    </row>
    <row r="11" spans="2:39" s="46" customFormat="1" ht="9.75" customHeight="1">
      <c r="B11" s="47"/>
      <c r="C11" s="850"/>
      <c r="D11" s="850"/>
      <c r="E11" s="850"/>
      <c r="F11" s="850"/>
      <c r="G11" s="850"/>
      <c r="H11" s="850"/>
      <c r="I11" s="850"/>
      <c r="J11" s="850"/>
      <c r="K11" s="850"/>
      <c r="L11" s="850"/>
      <c r="M11" s="850"/>
      <c r="N11" s="850"/>
      <c r="O11" s="850"/>
      <c r="P11" s="854"/>
      <c r="Q11" s="855"/>
      <c r="R11" s="855"/>
      <c r="S11" s="855"/>
      <c r="T11" s="855"/>
      <c r="U11" s="855"/>
      <c r="V11" s="855"/>
      <c r="W11" s="855"/>
      <c r="X11" s="855"/>
      <c r="Y11" s="855"/>
      <c r="Z11" s="855"/>
      <c r="AA11" s="855"/>
      <c r="AB11" s="855"/>
      <c r="AC11" s="855"/>
      <c r="AD11" s="855"/>
      <c r="AE11" s="855"/>
      <c r="AF11" s="855"/>
      <c r="AG11" s="855"/>
      <c r="AH11" s="855"/>
      <c r="AI11" s="855"/>
      <c r="AJ11" s="855"/>
      <c r="AK11" s="855"/>
      <c r="AL11" s="856"/>
      <c r="AM11" s="49"/>
    </row>
    <row r="12" spans="2:39" s="46" customFormat="1" ht="9.75" customHeight="1">
      <c r="B12" s="47"/>
      <c r="C12" s="850" t="s">
        <v>369</v>
      </c>
      <c r="D12" s="850"/>
      <c r="E12" s="850"/>
      <c r="F12" s="850"/>
      <c r="G12" s="850"/>
      <c r="H12" s="850"/>
      <c r="I12" s="850"/>
      <c r="J12" s="850"/>
      <c r="K12" s="850"/>
      <c r="L12" s="850"/>
      <c r="M12" s="850"/>
      <c r="N12" s="850"/>
      <c r="O12" s="850"/>
      <c r="P12" s="851">
        <f>IF('Форма №1'!Q25=0,"",'Форма №1'!Q25)</f>
      </c>
      <c r="Q12" s="852"/>
      <c r="R12" s="852"/>
      <c r="S12" s="852"/>
      <c r="T12" s="852"/>
      <c r="U12" s="852"/>
      <c r="V12" s="852"/>
      <c r="W12" s="852"/>
      <c r="X12" s="852"/>
      <c r="Y12" s="852"/>
      <c r="Z12" s="852"/>
      <c r="AA12" s="852"/>
      <c r="AB12" s="852"/>
      <c r="AC12" s="852"/>
      <c r="AD12" s="852"/>
      <c r="AE12" s="852"/>
      <c r="AF12" s="852"/>
      <c r="AG12" s="852"/>
      <c r="AH12" s="852"/>
      <c r="AI12" s="852"/>
      <c r="AJ12" s="852"/>
      <c r="AK12" s="852"/>
      <c r="AL12" s="853"/>
      <c r="AM12" s="49"/>
    </row>
    <row r="13" spans="2:39" s="46" customFormat="1" ht="9.75" customHeight="1">
      <c r="B13" s="47"/>
      <c r="C13" s="850"/>
      <c r="D13" s="850"/>
      <c r="E13" s="850"/>
      <c r="F13" s="850"/>
      <c r="G13" s="850"/>
      <c r="H13" s="850"/>
      <c r="I13" s="850"/>
      <c r="J13" s="850"/>
      <c r="K13" s="850"/>
      <c r="L13" s="850"/>
      <c r="M13" s="850"/>
      <c r="N13" s="850"/>
      <c r="O13" s="850"/>
      <c r="P13" s="854"/>
      <c r="Q13" s="855"/>
      <c r="R13" s="855"/>
      <c r="S13" s="855"/>
      <c r="T13" s="855"/>
      <c r="U13" s="855"/>
      <c r="V13" s="855"/>
      <c r="W13" s="855"/>
      <c r="X13" s="855"/>
      <c r="Y13" s="855"/>
      <c r="Z13" s="855"/>
      <c r="AA13" s="855"/>
      <c r="AB13" s="855"/>
      <c r="AC13" s="855"/>
      <c r="AD13" s="855"/>
      <c r="AE13" s="855"/>
      <c r="AF13" s="855"/>
      <c r="AG13" s="855"/>
      <c r="AH13" s="855"/>
      <c r="AI13" s="855"/>
      <c r="AJ13" s="855"/>
      <c r="AK13" s="855"/>
      <c r="AL13" s="856"/>
      <c r="AM13" s="49"/>
    </row>
    <row r="14" spans="2:39" s="46" customFormat="1" ht="9.75" customHeight="1">
      <c r="B14" s="47"/>
      <c r="C14" s="850" t="s">
        <v>364</v>
      </c>
      <c r="D14" s="850"/>
      <c r="E14" s="850"/>
      <c r="F14" s="850"/>
      <c r="G14" s="850"/>
      <c r="H14" s="850"/>
      <c r="I14" s="850"/>
      <c r="J14" s="850"/>
      <c r="K14" s="850"/>
      <c r="L14" s="850"/>
      <c r="M14" s="850"/>
      <c r="N14" s="850"/>
      <c r="O14" s="850"/>
      <c r="P14" s="851">
        <f>IF('Форма №1'!Q27=0,"",'Форма №1'!Q27)</f>
      </c>
      <c r="Q14" s="852"/>
      <c r="R14" s="852"/>
      <c r="S14" s="852"/>
      <c r="T14" s="852"/>
      <c r="U14" s="852"/>
      <c r="V14" s="852"/>
      <c r="W14" s="852"/>
      <c r="X14" s="852"/>
      <c r="Y14" s="852"/>
      <c r="Z14" s="852"/>
      <c r="AA14" s="852"/>
      <c r="AB14" s="852"/>
      <c r="AC14" s="852"/>
      <c r="AD14" s="852"/>
      <c r="AE14" s="852"/>
      <c r="AF14" s="852"/>
      <c r="AG14" s="852"/>
      <c r="AH14" s="852"/>
      <c r="AI14" s="852"/>
      <c r="AJ14" s="852"/>
      <c r="AK14" s="852"/>
      <c r="AL14" s="853"/>
      <c r="AM14" s="49"/>
    </row>
    <row r="15" spans="2:39" s="46" customFormat="1" ht="9.75" customHeight="1">
      <c r="B15" s="47"/>
      <c r="C15" s="850"/>
      <c r="D15" s="850"/>
      <c r="E15" s="850"/>
      <c r="F15" s="850"/>
      <c r="G15" s="850"/>
      <c r="H15" s="850"/>
      <c r="I15" s="850"/>
      <c r="J15" s="850"/>
      <c r="K15" s="850"/>
      <c r="L15" s="850"/>
      <c r="M15" s="850"/>
      <c r="N15" s="850"/>
      <c r="O15" s="850"/>
      <c r="P15" s="854"/>
      <c r="Q15" s="855"/>
      <c r="R15" s="855"/>
      <c r="S15" s="855"/>
      <c r="T15" s="855"/>
      <c r="U15" s="855"/>
      <c r="V15" s="855"/>
      <c r="W15" s="855"/>
      <c r="X15" s="855"/>
      <c r="Y15" s="855"/>
      <c r="Z15" s="855"/>
      <c r="AA15" s="855"/>
      <c r="AB15" s="855"/>
      <c r="AC15" s="855"/>
      <c r="AD15" s="855"/>
      <c r="AE15" s="855"/>
      <c r="AF15" s="855"/>
      <c r="AG15" s="855"/>
      <c r="AH15" s="855"/>
      <c r="AI15" s="855"/>
      <c r="AJ15" s="855"/>
      <c r="AK15" s="855"/>
      <c r="AL15" s="856"/>
      <c r="AM15" s="49"/>
    </row>
    <row r="16" spans="2:39" s="46" customFormat="1" ht="9.75" customHeight="1">
      <c r="B16" s="47"/>
      <c r="C16" s="851" t="s">
        <v>365</v>
      </c>
      <c r="D16" s="852"/>
      <c r="E16" s="852"/>
      <c r="F16" s="852"/>
      <c r="G16" s="852"/>
      <c r="H16" s="852"/>
      <c r="I16" s="852"/>
      <c r="J16" s="852"/>
      <c r="K16" s="852"/>
      <c r="L16" s="852"/>
      <c r="M16" s="852"/>
      <c r="N16" s="852"/>
      <c r="O16" s="853"/>
      <c r="P16" s="851">
        <f>IF('Форма №1'!Q29=0,"",'Форма №1'!Q29)</f>
      </c>
      <c r="Q16" s="852"/>
      <c r="R16" s="852"/>
      <c r="S16" s="852"/>
      <c r="T16" s="852"/>
      <c r="U16" s="852"/>
      <c r="V16" s="852"/>
      <c r="W16" s="852"/>
      <c r="X16" s="852"/>
      <c r="Y16" s="852"/>
      <c r="Z16" s="852"/>
      <c r="AA16" s="852"/>
      <c r="AB16" s="852"/>
      <c r="AC16" s="852"/>
      <c r="AD16" s="852"/>
      <c r="AE16" s="852"/>
      <c r="AF16" s="852"/>
      <c r="AG16" s="852"/>
      <c r="AH16" s="852"/>
      <c r="AI16" s="852"/>
      <c r="AJ16" s="852"/>
      <c r="AK16" s="852"/>
      <c r="AL16" s="853"/>
      <c r="AM16" s="49"/>
    </row>
    <row r="17" spans="2:39" s="46" customFormat="1" ht="9.75" customHeight="1">
      <c r="B17" s="47"/>
      <c r="C17" s="854"/>
      <c r="D17" s="855"/>
      <c r="E17" s="855"/>
      <c r="F17" s="855"/>
      <c r="G17" s="855"/>
      <c r="H17" s="855"/>
      <c r="I17" s="855"/>
      <c r="J17" s="855"/>
      <c r="K17" s="855"/>
      <c r="L17" s="855"/>
      <c r="M17" s="855"/>
      <c r="N17" s="855"/>
      <c r="O17" s="856"/>
      <c r="P17" s="854"/>
      <c r="Q17" s="855"/>
      <c r="R17" s="855"/>
      <c r="S17" s="855"/>
      <c r="T17" s="855"/>
      <c r="U17" s="855"/>
      <c r="V17" s="855"/>
      <c r="W17" s="855"/>
      <c r="X17" s="855"/>
      <c r="Y17" s="855"/>
      <c r="Z17" s="855"/>
      <c r="AA17" s="855"/>
      <c r="AB17" s="855"/>
      <c r="AC17" s="855"/>
      <c r="AD17" s="855"/>
      <c r="AE17" s="855"/>
      <c r="AF17" s="855"/>
      <c r="AG17" s="855"/>
      <c r="AH17" s="855"/>
      <c r="AI17" s="855"/>
      <c r="AJ17" s="855"/>
      <c r="AK17" s="855"/>
      <c r="AL17" s="856"/>
      <c r="AM17" s="49"/>
    </row>
    <row r="18" spans="2:39" s="46" customFormat="1" ht="9.75" customHeight="1">
      <c r="B18" s="47"/>
      <c r="C18" s="851" t="s">
        <v>366</v>
      </c>
      <c r="D18" s="852"/>
      <c r="E18" s="852"/>
      <c r="F18" s="852"/>
      <c r="G18" s="852"/>
      <c r="H18" s="852"/>
      <c r="I18" s="852"/>
      <c r="J18" s="852"/>
      <c r="K18" s="852"/>
      <c r="L18" s="852"/>
      <c r="M18" s="852"/>
      <c r="N18" s="852"/>
      <c r="O18" s="853"/>
      <c r="P18" s="851">
        <f>IF('Форма №1'!Q31=0,"",'Форма №1'!Q31)</f>
      </c>
      <c r="Q18" s="852"/>
      <c r="R18" s="852"/>
      <c r="S18" s="852"/>
      <c r="T18" s="852"/>
      <c r="U18" s="852"/>
      <c r="V18" s="852"/>
      <c r="W18" s="852"/>
      <c r="X18" s="852"/>
      <c r="Y18" s="852"/>
      <c r="Z18" s="852"/>
      <c r="AA18" s="852"/>
      <c r="AB18" s="852"/>
      <c r="AC18" s="852"/>
      <c r="AD18" s="852"/>
      <c r="AE18" s="852"/>
      <c r="AF18" s="852"/>
      <c r="AG18" s="852"/>
      <c r="AH18" s="852"/>
      <c r="AI18" s="852"/>
      <c r="AJ18" s="852"/>
      <c r="AK18" s="852"/>
      <c r="AL18" s="853"/>
      <c r="AM18" s="49"/>
    </row>
    <row r="19" spans="2:39" s="46" customFormat="1" ht="9.75" customHeight="1">
      <c r="B19" s="47"/>
      <c r="C19" s="854"/>
      <c r="D19" s="855"/>
      <c r="E19" s="855"/>
      <c r="F19" s="855"/>
      <c r="G19" s="855"/>
      <c r="H19" s="855"/>
      <c r="I19" s="855"/>
      <c r="J19" s="855"/>
      <c r="K19" s="855"/>
      <c r="L19" s="855"/>
      <c r="M19" s="855"/>
      <c r="N19" s="855"/>
      <c r="O19" s="856"/>
      <c r="P19" s="854"/>
      <c r="Q19" s="855"/>
      <c r="R19" s="855"/>
      <c r="S19" s="855"/>
      <c r="T19" s="855"/>
      <c r="U19" s="855"/>
      <c r="V19" s="855"/>
      <c r="W19" s="855"/>
      <c r="X19" s="855"/>
      <c r="Y19" s="855"/>
      <c r="Z19" s="855"/>
      <c r="AA19" s="855"/>
      <c r="AB19" s="855"/>
      <c r="AC19" s="855"/>
      <c r="AD19" s="855"/>
      <c r="AE19" s="855"/>
      <c r="AF19" s="855"/>
      <c r="AG19" s="855"/>
      <c r="AH19" s="855"/>
      <c r="AI19" s="855"/>
      <c r="AJ19" s="855"/>
      <c r="AK19" s="855"/>
      <c r="AL19" s="856"/>
      <c r="AM19" s="49"/>
    </row>
    <row r="20" spans="2:39" s="46" customFormat="1" ht="9.75" customHeight="1">
      <c r="B20" s="47"/>
      <c r="C20" s="512" t="s">
        <v>434</v>
      </c>
      <c r="D20" s="513"/>
      <c r="E20" s="513"/>
      <c r="F20" s="513"/>
      <c r="G20" s="513"/>
      <c r="H20" s="513"/>
      <c r="I20" s="513"/>
      <c r="J20" s="513"/>
      <c r="K20" s="513"/>
      <c r="L20" s="513"/>
      <c r="M20" s="513"/>
      <c r="N20" s="513"/>
      <c r="O20" s="514"/>
      <c r="P20" s="851">
        <f>IF('Форма №1'!Q33=0,"",'Форма №1'!Q33)</f>
      </c>
      <c r="Q20" s="852"/>
      <c r="R20" s="852"/>
      <c r="S20" s="852"/>
      <c r="T20" s="852"/>
      <c r="U20" s="852"/>
      <c r="V20" s="852"/>
      <c r="W20" s="852"/>
      <c r="X20" s="852"/>
      <c r="Y20" s="852"/>
      <c r="Z20" s="852"/>
      <c r="AA20" s="852"/>
      <c r="AB20" s="852"/>
      <c r="AC20" s="852"/>
      <c r="AD20" s="852"/>
      <c r="AE20" s="852"/>
      <c r="AF20" s="852"/>
      <c r="AG20" s="852"/>
      <c r="AH20" s="852"/>
      <c r="AI20" s="852"/>
      <c r="AJ20" s="852"/>
      <c r="AK20" s="852"/>
      <c r="AL20" s="853"/>
      <c r="AM20" s="49"/>
    </row>
    <row r="21" spans="2:39" s="46" customFormat="1" ht="9.75" customHeight="1">
      <c r="B21" s="47"/>
      <c r="C21" s="515"/>
      <c r="D21" s="516"/>
      <c r="E21" s="516"/>
      <c r="F21" s="516"/>
      <c r="G21" s="516"/>
      <c r="H21" s="516"/>
      <c r="I21" s="516"/>
      <c r="J21" s="516"/>
      <c r="K21" s="516"/>
      <c r="L21" s="516"/>
      <c r="M21" s="516"/>
      <c r="N21" s="516"/>
      <c r="O21" s="517"/>
      <c r="P21" s="854"/>
      <c r="Q21" s="855"/>
      <c r="R21" s="855"/>
      <c r="S21" s="855"/>
      <c r="T21" s="855"/>
      <c r="U21" s="855"/>
      <c r="V21" s="855"/>
      <c r="W21" s="855"/>
      <c r="X21" s="855"/>
      <c r="Y21" s="855"/>
      <c r="Z21" s="855"/>
      <c r="AA21" s="855"/>
      <c r="AB21" s="855"/>
      <c r="AC21" s="855"/>
      <c r="AD21" s="855"/>
      <c r="AE21" s="855"/>
      <c r="AF21" s="855"/>
      <c r="AG21" s="855"/>
      <c r="AH21" s="855"/>
      <c r="AI21" s="855"/>
      <c r="AJ21" s="855"/>
      <c r="AK21" s="855"/>
      <c r="AL21" s="856"/>
      <c r="AM21" s="49"/>
    </row>
    <row r="22" spans="2:39" s="46" customFormat="1" ht="9.75" customHeight="1">
      <c r="B22" s="47"/>
      <c r="C22" s="518" t="s">
        <v>435</v>
      </c>
      <c r="D22" s="518"/>
      <c r="E22" s="518"/>
      <c r="F22" s="518"/>
      <c r="G22" s="518"/>
      <c r="H22" s="518"/>
      <c r="I22" s="518"/>
      <c r="J22" s="518"/>
      <c r="K22" s="518"/>
      <c r="L22" s="518"/>
      <c r="M22" s="518"/>
      <c r="N22" s="518"/>
      <c r="O22" s="518"/>
      <c r="P22" s="851">
        <f>IF('Форма №1'!Q35=0,"",'Форма №1'!Q35)</f>
      </c>
      <c r="Q22" s="852"/>
      <c r="R22" s="852"/>
      <c r="S22" s="852"/>
      <c r="T22" s="852"/>
      <c r="U22" s="852"/>
      <c r="V22" s="852"/>
      <c r="W22" s="852"/>
      <c r="X22" s="852"/>
      <c r="Y22" s="852"/>
      <c r="Z22" s="852"/>
      <c r="AA22" s="852"/>
      <c r="AB22" s="852"/>
      <c r="AC22" s="852"/>
      <c r="AD22" s="852"/>
      <c r="AE22" s="852"/>
      <c r="AF22" s="852"/>
      <c r="AG22" s="852"/>
      <c r="AH22" s="852"/>
      <c r="AI22" s="852"/>
      <c r="AJ22" s="852"/>
      <c r="AK22" s="852"/>
      <c r="AL22" s="853"/>
      <c r="AM22" s="49"/>
    </row>
    <row r="23" spans="2:39" s="46" customFormat="1" ht="9.75" customHeight="1">
      <c r="B23" s="47"/>
      <c r="C23" s="518"/>
      <c r="D23" s="518"/>
      <c r="E23" s="518"/>
      <c r="F23" s="518"/>
      <c r="G23" s="518"/>
      <c r="H23" s="518"/>
      <c r="I23" s="518"/>
      <c r="J23" s="518"/>
      <c r="K23" s="518"/>
      <c r="L23" s="518"/>
      <c r="M23" s="518"/>
      <c r="N23" s="518"/>
      <c r="O23" s="518"/>
      <c r="P23" s="854"/>
      <c r="Q23" s="855"/>
      <c r="R23" s="855"/>
      <c r="S23" s="855"/>
      <c r="T23" s="855"/>
      <c r="U23" s="855"/>
      <c r="V23" s="855"/>
      <c r="W23" s="855"/>
      <c r="X23" s="855"/>
      <c r="Y23" s="855"/>
      <c r="Z23" s="855"/>
      <c r="AA23" s="855"/>
      <c r="AB23" s="855"/>
      <c r="AC23" s="855"/>
      <c r="AD23" s="855"/>
      <c r="AE23" s="855"/>
      <c r="AF23" s="855"/>
      <c r="AG23" s="855"/>
      <c r="AH23" s="855"/>
      <c r="AI23" s="855"/>
      <c r="AJ23" s="855"/>
      <c r="AK23" s="855"/>
      <c r="AL23" s="856"/>
      <c r="AM23" s="49"/>
    </row>
    <row r="24" spans="2:39" s="46" customFormat="1" ht="12" customHeight="1">
      <c r="B24" s="47"/>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7"/>
      <c r="AE24" s="57"/>
      <c r="AF24" s="57"/>
      <c r="AG24" s="57"/>
      <c r="AH24" s="57"/>
      <c r="AI24" s="57"/>
      <c r="AJ24" s="57"/>
      <c r="AK24" s="57"/>
      <c r="AL24" s="57"/>
      <c r="AM24" s="49"/>
    </row>
    <row r="25" spans="2:39" ht="12" customHeight="1">
      <c r="B25" s="43"/>
      <c r="C25" s="835" t="s">
        <v>420</v>
      </c>
      <c r="D25" s="835"/>
      <c r="E25" s="835"/>
      <c r="F25" s="835"/>
      <c r="G25" s="835"/>
      <c r="H25" s="835"/>
      <c r="I25" s="835"/>
      <c r="J25" s="835"/>
      <c r="K25" s="835"/>
      <c r="L25" s="835"/>
      <c r="M25" s="835"/>
      <c r="N25" s="835"/>
      <c r="O25" s="835"/>
      <c r="P25" s="835"/>
      <c r="Q25" s="835"/>
      <c r="R25" s="835"/>
      <c r="S25" s="835"/>
      <c r="T25" s="835"/>
      <c r="U25" s="835" t="s">
        <v>535</v>
      </c>
      <c r="V25" s="835"/>
      <c r="W25" s="225" t="s">
        <v>520</v>
      </c>
      <c r="X25" s="895">
        <f>Q8</f>
        <v>43466</v>
      </c>
      <c r="Y25" s="896"/>
      <c r="Z25" s="896"/>
      <c r="AA25" s="896"/>
      <c r="AB25" s="365" t="str">
        <f>T8</f>
        <v> - </v>
      </c>
      <c r="AC25" s="895">
        <f>U8</f>
        <v>43830</v>
      </c>
      <c r="AD25" s="897"/>
      <c r="AE25" s="225" t="s">
        <v>520</v>
      </c>
      <c r="AF25" s="895">
        <f>Q8</f>
        <v>43466</v>
      </c>
      <c r="AG25" s="896"/>
      <c r="AH25" s="896"/>
      <c r="AI25" s="896"/>
      <c r="AJ25" s="365" t="str">
        <f>T8</f>
        <v> - </v>
      </c>
      <c r="AK25" s="895">
        <f>U8</f>
        <v>43830</v>
      </c>
      <c r="AL25" s="897"/>
      <c r="AM25" s="45"/>
    </row>
    <row r="26" spans="2:39" ht="12" customHeight="1">
      <c r="B26" s="43"/>
      <c r="C26" s="835"/>
      <c r="D26" s="835"/>
      <c r="E26" s="835"/>
      <c r="F26" s="835"/>
      <c r="G26" s="835"/>
      <c r="H26" s="835"/>
      <c r="I26" s="835"/>
      <c r="J26" s="835"/>
      <c r="K26" s="835"/>
      <c r="L26" s="835"/>
      <c r="M26" s="835"/>
      <c r="N26" s="835"/>
      <c r="O26" s="835"/>
      <c r="P26" s="835"/>
      <c r="Q26" s="835"/>
      <c r="R26" s="835"/>
      <c r="S26" s="835"/>
      <c r="T26" s="835"/>
      <c r="U26" s="835"/>
      <c r="V26" s="835"/>
      <c r="W26" s="226"/>
      <c r="X26" s="898">
        <f>X8</f>
        <v>43830</v>
      </c>
      <c r="Y26" s="899"/>
      <c r="Z26" s="899"/>
      <c r="AA26" s="899"/>
      <c r="AB26" s="899"/>
      <c r="AC26" s="899"/>
      <c r="AD26" s="227"/>
      <c r="AE26" s="226"/>
      <c r="AF26" s="898">
        <f>DATE(YEAR(X26),MONTH(0),DAY(0))</f>
        <v>43465</v>
      </c>
      <c r="AG26" s="899"/>
      <c r="AH26" s="899"/>
      <c r="AI26" s="899"/>
      <c r="AJ26" s="899"/>
      <c r="AK26" s="899"/>
      <c r="AL26" s="227"/>
      <c r="AM26" s="45"/>
    </row>
    <row r="27" spans="2:39" ht="6" customHeight="1">
      <c r="B27" s="43"/>
      <c r="C27" s="835"/>
      <c r="D27" s="835"/>
      <c r="E27" s="835"/>
      <c r="F27" s="835"/>
      <c r="G27" s="835"/>
      <c r="H27" s="835"/>
      <c r="I27" s="835"/>
      <c r="J27" s="835"/>
      <c r="K27" s="835"/>
      <c r="L27" s="835"/>
      <c r="M27" s="835"/>
      <c r="N27" s="835"/>
      <c r="O27" s="835"/>
      <c r="P27" s="835"/>
      <c r="Q27" s="835"/>
      <c r="R27" s="835"/>
      <c r="S27" s="835"/>
      <c r="T27" s="835"/>
      <c r="U27" s="835"/>
      <c r="V27" s="835"/>
      <c r="W27" s="228"/>
      <c r="X27" s="229"/>
      <c r="Y27" s="229"/>
      <c r="Z27" s="229"/>
      <c r="AA27" s="229"/>
      <c r="AB27" s="229"/>
      <c r="AC27" s="229"/>
      <c r="AD27" s="230"/>
      <c r="AE27" s="228"/>
      <c r="AF27" s="229"/>
      <c r="AG27" s="229"/>
      <c r="AH27" s="229"/>
      <c r="AI27" s="229"/>
      <c r="AJ27" s="229"/>
      <c r="AK27" s="229"/>
      <c r="AL27" s="230"/>
      <c r="AM27" s="45"/>
    </row>
    <row r="28" spans="2:39" ht="9.75" customHeight="1">
      <c r="B28" s="43"/>
      <c r="C28" s="836">
        <v>1</v>
      </c>
      <c r="D28" s="836"/>
      <c r="E28" s="836"/>
      <c r="F28" s="836"/>
      <c r="G28" s="836"/>
      <c r="H28" s="836"/>
      <c r="I28" s="836"/>
      <c r="J28" s="836"/>
      <c r="K28" s="836"/>
      <c r="L28" s="836"/>
      <c r="M28" s="836"/>
      <c r="N28" s="836"/>
      <c r="O28" s="836"/>
      <c r="P28" s="836"/>
      <c r="Q28" s="836"/>
      <c r="R28" s="836"/>
      <c r="S28" s="836"/>
      <c r="T28" s="836"/>
      <c r="U28" s="836">
        <v>2</v>
      </c>
      <c r="V28" s="836"/>
      <c r="W28" s="832">
        <v>3</v>
      </c>
      <c r="X28" s="833"/>
      <c r="Y28" s="833"/>
      <c r="Z28" s="833"/>
      <c r="AA28" s="833"/>
      <c r="AB28" s="833"/>
      <c r="AC28" s="833"/>
      <c r="AD28" s="834"/>
      <c r="AE28" s="832">
        <v>4</v>
      </c>
      <c r="AF28" s="833"/>
      <c r="AG28" s="833"/>
      <c r="AH28" s="833"/>
      <c r="AI28" s="833"/>
      <c r="AJ28" s="833"/>
      <c r="AK28" s="833"/>
      <c r="AL28" s="834"/>
      <c r="AM28" s="45"/>
    </row>
    <row r="29" spans="2:39" ht="12" customHeight="1">
      <c r="B29" s="43"/>
      <c r="C29" s="837" t="s">
        <v>561</v>
      </c>
      <c r="D29" s="838"/>
      <c r="E29" s="838"/>
      <c r="F29" s="838"/>
      <c r="G29" s="838"/>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9"/>
      <c r="AM29" s="45"/>
    </row>
    <row r="30" spans="2:41" ht="9.75" customHeight="1">
      <c r="B30" s="43"/>
      <c r="C30" s="840" t="s">
        <v>562</v>
      </c>
      <c r="D30" s="841"/>
      <c r="E30" s="841"/>
      <c r="F30" s="841"/>
      <c r="G30" s="841"/>
      <c r="H30" s="841"/>
      <c r="I30" s="841"/>
      <c r="J30" s="841"/>
      <c r="K30" s="841"/>
      <c r="L30" s="841"/>
      <c r="M30" s="841"/>
      <c r="N30" s="841"/>
      <c r="O30" s="841"/>
      <c r="P30" s="841"/>
      <c r="Q30" s="841"/>
      <c r="R30" s="841"/>
      <c r="S30" s="841"/>
      <c r="T30" s="842"/>
      <c r="U30" s="821" t="s">
        <v>373</v>
      </c>
      <c r="V30" s="822"/>
      <c r="W30" s="807">
        <f>SUM(W32:AD39)</f>
        <v>0</v>
      </c>
      <c r="X30" s="808"/>
      <c r="Y30" s="808"/>
      <c r="Z30" s="808"/>
      <c r="AA30" s="808"/>
      <c r="AB30" s="808"/>
      <c r="AC30" s="808"/>
      <c r="AD30" s="809"/>
      <c r="AE30" s="807">
        <f>SUM(AE32:AL39)</f>
        <v>0</v>
      </c>
      <c r="AF30" s="808"/>
      <c r="AG30" s="808"/>
      <c r="AH30" s="808"/>
      <c r="AI30" s="808"/>
      <c r="AJ30" s="808"/>
      <c r="AK30" s="808"/>
      <c r="AL30" s="809"/>
      <c r="AM30" s="45"/>
      <c r="AO30" s="486" t="s">
        <v>833</v>
      </c>
    </row>
    <row r="31" spans="2:39" ht="9.75" customHeight="1">
      <c r="B31" s="43"/>
      <c r="C31" s="843"/>
      <c r="D31" s="844"/>
      <c r="E31" s="844"/>
      <c r="F31" s="844"/>
      <c r="G31" s="844"/>
      <c r="H31" s="844"/>
      <c r="I31" s="844"/>
      <c r="J31" s="844"/>
      <c r="K31" s="844"/>
      <c r="L31" s="844"/>
      <c r="M31" s="844"/>
      <c r="N31" s="844"/>
      <c r="O31" s="844"/>
      <c r="P31" s="844"/>
      <c r="Q31" s="844"/>
      <c r="R31" s="844"/>
      <c r="S31" s="844"/>
      <c r="T31" s="845"/>
      <c r="U31" s="823"/>
      <c r="V31" s="824"/>
      <c r="W31" s="810"/>
      <c r="X31" s="811"/>
      <c r="Y31" s="811"/>
      <c r="Z31" s="811"/>
      <c r="AA31" s="811"/>
      <c r="AB31" s="811"/>
      <c r="AC31" s="811"/>
      <c r="AD31" s="812"/>
      <c r="AE31" s="810"/>
      <c r="AF31" s="811"/>
      <c r="AG31" s="811"/>
      <c r="AH31" s="811"/>
      <c r="AI31" s="811"/>
      <c r="AJ31" s="811"/>
      <c r="AK31" s="811"/>
      <c r="AL31" s="812"/>
      <c r="AM31" s="45"/>
    </row>
    <row r="32" spans="2:39" ht="9.75" customHeight="1">
      <c r="B32" s="43"/>
      <c r="C32" s="815" t="s">
        <v>655</v>
      </c>
      <c r="D32" s="816"/>
      <c r="E32" s="816"/>
      <c r="F32" s="816"/>
      <c r="G32" s="816"/>
      <c r="H32" s="816"/>
      <c r="I32" s="816"/>
      <c r="J32" s="816"/>
      <c r="K32" s="816"/>
      <c r="L32" s="816"/>
      <c r="M32" s="816"/>
      <c r="N32" s="816"/>
      <c r="O32" s="816"/>
      <c r="P32" s="816"/>
      <c r="Q32" s="816"/>
      <c r="R32" s="816"/>
      <c r="S32" s="816"/>
      <c r="T32" s="817"/>
      <c r="U32" s="821" t="s">
        <v>404</v>
      </c>
      <c r="V32" s="822"/>
      <c r="W32" s="825"/>
      <c r="X32" s="826"/>
      <c r="Y32" s="826"/>
      <c r="Z32" s="826"/>
      <c r="AA32" s="826"/>
      <c r="AB32" s="826"/>
      <c r="AC32" s="826"/>
      <c r="AD32" s="827"/>
      <c r="AE32" s="825"/>
      <c r="AF32" s="826"/>
      <c r="AG32" s="826"/>
      <c r="AH32" s="826"/>
      <c r="AI32" s="826"/>
      <c r="AJ32" s="826"/>
      <c r="AK32" s="826"/>
      <c r="AL32" s="827"/>
      <c r="AM32" s="45"/>
    </row>
    <row r="33" spans="2:39" ht="21.75" customHeight="1">
      <c r="B33" s="43"/>
      <c r="C33" s="818"/>
      <c r="D33" s="819"/>
      <c r="E33" s="819"/>
      <c r="F33" s="819"/>
      <c r="G33" s="819"/>
      <c r="H33" s="819"/>
      <c r="I33" s="819"/>
      <c r="J33" s="819"/>
      <c r="K33" s="819"/>
      <c r="L33" s="819"/>
      <c r="M33" s="819"/>
      <c r="N33" s="819"/>
      <c r="O33" s="819"/>
      <c r="P33" s="819"/>
      <c r="Q33" s="819"/>
      <c r="R33" s="819"/>
      <c r="S33" s="819"/>
      <c r="T33" s="820"/>
      <c r="U33" s="823"/>
      <c r="V33" s="824"/>
      <c r="W33" s="828"/>
      <c r="X33" s="829"/>
      <c r="Y33" s="829"/>
      <c r="Z33" s="829"/>
      <c r="AA33" s="829"/>
      <c r="AB33" s="829"/>
      <c r="AC33" s="829"/>
      <c r="AD33" s="830"/>
      <c r="AE33" s="828"/>
      <c r="AF33" s="829"/>
      <c r="AG33" s="829"/>
      <c r="AH33" s="829"/>
      <c r="AI33" s="829"/>
      <c r="AJ33" s="829"/>
      <c r="AK33" s="829"/>
      <c r="AL33" s="830"/>
      <c r="AM33" s="45"/>
    </row>
    <row r="34" spans="2:39" ht="9.75" customHeight="1">
      <c r="B34" s="43"/>
      <c r="C34" s="831" t="s">
        <v>656</v>
      </c>
      <c r="D34" s="816"/>
      <c r="E34" s="816"/>
      <c r="F34" s="816"/>
      <c r="G34" s="816"/>
      <c r="H34" s="816"/>
      <c r="I34" s="816"/>
      <c r="J34" s="816"/>
      <c r="K34" s="816"/>
      <c r="L34" s="816"/>
      <c r="M34" s="816"/>
      <c r="N34" s="816"/>
      <c r="O34" s="816"/>
      <c r="P34" s="816"/>
      <c r="Q34" s="816"/>
      <c r="R34" s="816"/>
      <c r="S34" s="816"/>
      <c r="T34" s="817"/>
      <c r="U34" s="821" t="s">
        <v>405</v>
      </c>
      <c r="V34" s="822"/>
      <c r="W34" s="825"/>
      <c r="X34" s="826"/>
      <c r="Y34" s="826"/>
      <c r="Z34" s="826"/>
      <c r="AA34" s="826"/>
      <c r="AB34" s="826"/>
      <c r="AC34" s="826"/>
      <c r="AD34" s="827"/>
      <c r="AE34" s="825"/>
      <c r="AF34" s="826"/>
      <c r="AG34" s="826"/>
      <c r="AH34" s="826"/>
      <c r="AI34" s="826"/>
      <c r="AJ34" s="826"/>
      <c r="AK34" s="826"/>
      <c r="AL34" s="827"/>
      <c r="AM34" s="45"/>
    </row>
    <row r="35" spans="2:39" ht="9.75" customHeight="1">
      <c r="B35" s="43"/>
      <c r="C35" s="818"/>
      <c r="D35" s="819"/>
      <c r="E35" s="819"/>
      <c r="F35" s="819"/>
      <c r="G35" s="819"/>
      <c r="H35" s="819"/>
      <c r="I35" s="819"/>
      <c r="J35" s="819"/>
      <c r="K35" s="819"/>
      <c r="L35" s="819"/>
      <c r="M35" s="819"/>
      <c r="N35" s="819"/>
      <c r="O35" s="819"/>
      <c r="P35" s="819"/>
      <c r="Q35" s="819"/>
      <c r="R35" s="819"/>
      <c r="S35" s="819"/>
      <c r="T35" s="820"/>
      <c r="U35" s="823"/>
      <c r="V35" s="824"/>
      <c r="W35" s="828"/>
      <c r="X35" s="829"/>
      <c r="Y35" s="829"/>
      <c r="Z35" s="829"/>
      <c r="AA35" s="829"/>
      <c r="AB35" s="829"/>
      <c r="AC35" s="829"/>
      <c r="AD35" s="830"/>
      <c r="AE35" s="828"/>
      <c r="AF35" s="829"/>
      <c r="AG35" s="829"/>
      <c r="AH35" s="829"/>
      <c r="AI35" s="829"/>
      <c r="AJ35" s="829"/>
      <c r="AK35" s="829"/>
      <c r="AL35" s="830"/>
      <c r="AM35" s="45"/>
    </row>
    <row r="36" spans="2:39" ht="9.75" customHeight="1">
      <c r="B36" s="43"/>
      <c r="C36" s="831" t="s">
        <v>563</v>
      </c>
      <c r="D36" s="816"/>
      <c r="E36" s="816"/>
      <c r="F36" s="816"/>
      <c r="G36" s="816"/>
      <c r="H36" s="816"/>
      <c r="I36" s="816"/>
      <c r="J36" s="816"/>
      <c r="K36" s="816"/>
      <c r="L36" s="816"/>
      <c r="M36" s="816"/>
      <c r="N36" s="816"/>
      <c r="O36" s="816"/>
      <c r="P36" s="816"/>
      <c r="Q36" s="816"/>
      <c r="R36" s="816"/>
      <c r="S36" s="816"/>
      <c r="T36" s="817"/>
      <c r="U36" s="821" t="s">
        <v>421</v>
      </c>
      <c r="V36" s="822"/>
      <c r="W36" s="825"/>
      <c r="X36" s="826"/>
      <c r="Y36" s="826"/>
      <c r="Z36" s="826"/>
      <c r="AA36" s="826"/>
      <c r="AB36" s="826"/>
      <c r="AC36" s="826"/>
      <c r="AD36" s="827"/>
      <c r="AE36" s="825"/>
      <c r="AF36" s="826"/>
      <c r="AG36" s="826"/>
      <c r="AH36" s="826"/>
      <c r="AI36" s="826"/>
      <c r="AJ36" s="826"/>
      <c r="AK36" s="826"/>
      <c r="AL36" s="827"/>
      <c r="AM36" s="45"/>
    </row>
    <row r="37" spans="2:39" ht="9.75" customHeight="1">
      <c r="B37" s="43"/>
      <c r="C37" s="818"/>
      <c r="D37" s="819"/>
      <c r="E37" s="819"/>
      <c r="F37" s="819"/>
      <c r="G37" s="819"/>
      <c r="H37" s="819"/>
      <c r="I37" s="819"/>
      <c r="J37" s="819"/>
      <c r="K37" s="819"/>
      <c r="L37" s="819"/>
      <c r="M37" s="819"/>
      <c r="N37" s="819"/>
      <c r="O37" s="819"/>
      <c r="P37" s="819"/>
      <c r="Q37" s="819"/>
      <c r="R37" s="819"/>
      <c r="S37" s="819"/>
      <c r="T37" s="820"/>
      <c r="U37" s="823"/>
      <c r="V37" s="824"/>
      <c r="W37" s="828"/>
      <c r="X37" s="829"/>
      <c r="Y37" s="829"/>
      <c r="Z37" s="829"/>
      <c r="AA37" s="829"/>
      <c r="AB37" s="829"/>
      <c r="AC37" s="829"/>
      <c r="AD37" s="830"/>
      <c r="AE37" s="828"/>
      <c r="AF37" s="829"/>
      <c r="AG37" s="829"/>
      <c r="AH37" s="829"/>
      <c r="AI37" s="829"/>
      <c r="AJ37" s="829"/>
      <c r="AK37" s="829"/>
      <c r="AL37" s="830"/>
      <c r="AM37" s="45"/>
    </row>
    <row r="38" spans="2:39" ht="9.75" customHeight="1">
      <c r="B38" s="43"/>
      <c r="C38" s="831" t="s">
        <v>423</v>
      </c>
      <c r="D38" s="816"/>
      <c r="E38" s="816"/>
      <c r="F38" s="816"/>
      <c r="G38" s="816"/>
      <c r="H38" s="816"/>
      <c r="I38" s="816"/>
      <c r="J38" s="816"/>
      <c r="K38" s="816"/>
      <c r="L38" s="816"/>
      <c r="M38" s="816"/>
      <c r="N38" s="816"/>
      <c r="O38" s="816"/>
      <c r="P38" s="816"/>
      <c r="Q38" s="816"/>
      <c r="R38" s="816"/>
      <c r="S38" s="816"/>
      <c r="T38" s="817"/>
      <c r="U38" s="821" t="s">
        <v>422</v>
      </c>
      <c r="V38" s="822"/>
      <c r="W38" s="825"/>
      <c r="X38" s="826"/>
      <c r="Y38" s="826"/>
      <c r="Z38" s="826"/>
      <c r="AA38" s="826"/>
      <c r="AB38" s="826"/>
      <c r="AC38" s="826"/>
      <c r="AD38" s="827"/>
      <c r="AE38" s="825"/>
      <c r="AF38" s="826"/>
      <c r="AG38" s="826"/>
      <c r="AH38" s="826"/>
      <c r="AI38" s="826"/>
      <c r="AJ38" s="826"/>
      <c r="AK38" s="826"/>
      <c r="AL38" s="827"/>
      <c r="AM38" s="45"/>
    </row>
    <row r="39" spans="2:39" ht="9.75" customHeight="1">
      <c r="B39" s="43"/>
      <c r="C39" s="818"/>
      <c r="D39" s="819"/>
      <c r="E39" s="819"/>
      <c r="F39" s="819"/>
      <c r="G39" s="819"/>
      <c r="H39" s="819"/>
      <c r="I39" s="819"/>
      <c r="J39" s="819"/>
      <c r="K39" s="819"/>
      <c r="L39" s="819"/>
      <c r="M39" s="819"/>
      <c r="N39" s="819"/>
      <c r="O39" s="819"/>
      <c r="P39" s="819"/>
      <c r="Q39" s="819"/>
      <c r="R39" s="819"/>
      <c r="S39" s="819"/>
      <c r="T39" s="820"/>
      <c r="U39" s="823"/>
      <c r="V39" s="824"/>
      <c r="W39" s="828"/>
      <c r="X39" s="829"/>
      <c r="Y39" s="829"/>
      <c r="Z39" s="829"/>
      <c r="AA39" s="829"/>
      <c r="AB39" s="829"/>
      <c r="AC39" s="829"/>
      <c r="AD39" s="830"/>
      <c r="AE39" s="828"/>
      <c r="AF39" s="829"/>
      <c r="AG39" s="829"/>
      <c r="AH39" s="829"/>
      <c r="AI39" s="829"/>
      <c r="AJ39" s="829"/>
      <c r="AK39" s="829"/>
      <c r="AL39" s="830"/>
      <c r="AM39" s="45"/>
    </row>
    <row r="40" spans="2:39" ht="9.75" customHeight="1">
      <c r="B40" s="43"/>
      <c r="C40" s="840" t="s">
        <v>564</v>
      </c>
      <c r="D40" s="841"/>
      <c r="E40" s="841"/>
      <c r="F40" s="841"/>
      <c r="G40" s="841"/>
      <c r="H40" s="841"/>
      <c r="I40" s="841"/>
      <c r="J40" s="841"/>
      <c r="K40" s="841"/>
      <c r="L40" s="841"/>
      <c r="M40" s="841"/>
      <c r="N40" s="841"/>
      <c r="O40" s="841"/>
      <c r="P40" s="841"/>
      <c r="Q40" s="841"/>
      <c r="R40" s="841"/>
      <c r="S40" s="841"/>
      <c r="T40" s="842"/>
      <c r="U40" s="821" t="s">
        <v>374</v>
      </c>
      <c r="V40" s="822"/>
      <c r="W40" s="857">
        <f>SUM(W42:AD49)</f>
        <v>0</v>
      </c>
      <c r="X40" s="858"/>
      <c r="Y40" s="858"/>
      <c r="Z40" s="858"/>
      <c r="AA40" s="858"/>
      <c r="AB40" s="858"/>
      <c r="AC40" s="858"/>
      <c r="AD40" s="859"/>
      <c r="AE40" s="857">
        <f>SUM(AE42:AL49)</f>
        <v>0</v>
      </c>
      <c r="AF40" s="858"/>
      <c r="AG40" s="858"/>
      <c r="AH40" s="858"/>
      <c r="AI40" s="858"/>
      <c r="AJ40" s="858"/>
      <c r="AK40" s="858"/>
      <c r="AL40" s="859"/>
      <c r="AM40" s="45"/>
    </row>
    <row r="41" spans="2:39" ht="9.75" customHeight="1">
      <c r="B41" s="43"/>
      <c r="C41" s="843"/>
      <c r="D41" s="844"/>
      <c r="E41" s="844"/>
      <c r="F41" s="844"/>
      <c r="G41" s="844"/>
      <c r="H41" s="844"/>
      <c r="I41" s="844"/>
      <c r="J41" s="844"/>
      <c r="K41" s="844"/>
      <c r="L41" s="844"/>
      <c r="M41" s="844"/>
      <c r="N41" s="844"/>
      <c r="O41" s="844"/>
      <c r="P41" s="844"/>
      <c r="Q41" s="844"/>
      <c r="R41" s="844"/>
      <c r="S41" s="844"/>
      <c r="T41" s="845"/>
      <c r="U41" s="823"/>
      <c r="V41" s="824"/>
      <c r="W41" s="860"/>
      <c r="X41" s="861"/>
      <c r="Y41" s="861"/>
      <c r="Z41" s="861"/>
      <c r="AA41" s="861"/>
      <c r="AB41" s="861"/>
      <c r="AC41" s="861"/>
      <c r="AD41" s="862"/>
      <c r="AE41" s="860"/>
      <c r="AF41" s="861"/>
      <c r="AG41" s="861"/>
      <c r="AH41" s="861"/>
      <c r="AI41" s="861"/>
      <c r="AJ41" s="861"/>
      <c r="AK41" s="861"/>
      <c r="AL41" s="862"/>
      <c r="AM41" s="45"/>
    </row>
    <row r="42" spans="2:39" ht="9.75" customHeight="1">
      <c r="B42" s="43"/>
      <c r="C42" s="815" t="s">
        <v>657</v>
      </c>
      <c r="D42" s="816"/>
      <c r="E42" s="816"/>
      <c r="F42" s="816"/>
      <c r="G42" s="816"/>
      <c r="H42" s="816"/>
      <c r="I42" s="816"/>
      <c r="J42" s="816"/>
      <c r="K42" s="816"/>
      <c r="L42" s="816"/>
      <c r="M42" s="816"/>
      <c r="N42" s="816"/>
      <c r="O42" s="816"/>
      <c r="P42" s="816"/>
      <c r="Q42" s="816"/>
      <c r="R42" s="816"/>
      <c r="S42" s="816"/>
      <c r="T42" s="817"/>
      <c r="U42" s="821" t="s">
        <v>375</v>
      </c>
      <c r="V42" s="822"/>
      <c r="W42" s="863"/>
      <c r="X42" s="864"/>
      <c r="Y42" s="864"/>
      <c r="Z42" s="864"/>
      <c r="AA42" s="864"/>
      <c r="AB42" s="864"/>
      <c r="AC42" s="864"/>
      <c r="AD42" s="865"/>
      <c r="AE42" s="863"/>
      <c r="AF42" s="864"/>
      <c r="AG42" s="864"/>
      <c r="AH42" s="864"/>
      <c r="AI42" s="864"/>
      <c r="AJ42" s="864"/>
      <c r="AK42" s="864"/>
      <c r="AL42" s="865"/>
      <c r="AM42" s="45"/>
    </row>
    <row r="43" spans="2:39" ht="12.75" customHeight="1">
      <c r="B43" s="43"/>
      <c r="C43" s="818"/>
      <c r="D43" s="819"/>
      <c r="E43" s="819"/>
      <c r="F43" s="819"/>
      <c r="G43" s="819"/>
      <c r="H43" s="819"/>
      <c r="I43" s="819"/>
      <c r="J43" s="819"/>
      <c r="K43" s="819"/>
      <c r="L43" s="819"/>
      <c r="M43" s="819"/>
      <c r="N43" s="819"/>
      <c r="O43" s="819"/>
      <c r="P43" s="819"/>
      <c r="Q43" s="819"/>
      <c r="R43" s="819"/>
      <c r="S43" s="819"/>
      <c r="T43" s="820"/>
      <c r="U43" s="823"/>
      <c r="V43" s="824"/>
      <c r="W43" s="866"/>
      <c r="X43" s="867"/>
      <c r="Y43" s="867"/>
      <c r="Z43" s="867"/>
      <c r="AA43" s="867"/>
      <c r="AB43" s="867"/>
      <c r="AC43" s="867"/>
      <c r="AD43" s="868"/>
      <c r="AE43" s="866"/>
      <c r="AF43" s="867"/>
      <c r="AG43" s="867"/>
      <c r="AH43" s="867"/>
      <c r="AI43" s="867"/>
      <c r="AJ43" s="867"/>
      <c r="AK43" s="867"/>
      <c r="AL43" s="868"/>
      <c r="AM43" s="45"/>
    </row>
    <row r="44" spans="2:39" ht="9.75" customHeight="1">
      <c r="B44" s="43"/>
      <c r="C44" s="831" t="s">
        <v>565</v>
      </c>
      <c r="D44" s="816"/>
      <c r="E44" s="816"/>
      <c r="F44" s="816"/>
      <c r="G44" s="816"/>
      <c r="H44" s="816"/>
      <c r="I44" s="816"/>
      <c r="J44" s="816"/>
      <c r="K44" s="816"/>
      <c r="L44" s="816"/>
      <c r="M44" s="816"/>
      <c r="N44" s="816"/>
      <c r="O44" s="816"/>
      <c r="P44" s="816"/>
      <c r="Q44" s="816"/>
      <c r="R44" s="816"/>
      <c r="S44" s="816"/>
      <c r="T44" s="817"/>
      <c r="U44" s="821" t="s">
        <v>406</v>
      </c>
      <c r="V44" s="822"/>
      <c r="W44" s="863"/>
      <c r="X44" s="864"/>
      <c r="Y44" s="864"/>
      <c r="Z44" s="864"/>
      <c r="AA44" s="864"/>
      <c r="AB44" s="864"/>
      <c r="AC44" s="864"/>
      <c r="AD44" s="865"/>
      <c r="AE44" s="863"/>
      <c r="AF44" s="864"/>
      <c r="AG44" s="864"/>
      <c r="AH44" s="864"/>
      <c r="AI44" s="864"/>
      <c r="AJ44" s="864"/>
      <c r="AK44" s="864"/>
      <c r="AL44" s="865"/>
      <c r="AM44" s="45"/>
    </row>
    <row r="45" spans="2:39" ht="9.75" customHeight="1">
      <c r="B45" s="43"/>
      <c r="C45" s="818"/>
      <c r="D45" s="819"/>
      <c r="E45" s="819"/>
      <c r="F45" s="819"/>
      <c r="G45" s="819"/>
      <c r="H45" s="819"/>
      <c r="I45" s="819"/>
      <c r="J45" s="819"/>
      <c r="K45" s="819"/>
      <c r="L45" s="819"/>
      <c r="M45" s="819"/>
      <c r="N45" s="819"/>
      <c r="O45" s="819"/>
      <c r="P45" s="819"/>
      <c r="Q45" s="819"/>
      <c r="R45" s="819"/>
      <c r="S45" s="819"/>
      <c r="T45" s="820"/>
      <c r="U45" s="823"/>
      <c r="V45" s="824"/>
      <c r="W45" s="866"/>
      <c r="X45" s="867"/>
      <c r="Y45" s="867"/>
      <c r="Z45" s="867"/>
      <c r="AA45" s="867"/>
      <c r="AB45" s="867"/>
      <c r="AC45" s="867"/>
      <c r="AD45" s="868"/>
      <c r="AE45" s="866"/>
      <c r="AF45" s="867"/>
      <c r="AG45" s="867"/>
      <c r="AH45" s="867"/>
      <c r="AI45" s="867"/>
      <c r="AJ45" s="867"/>
      <c r="AK45" s="867"/>
      <c r="AL45" s="868"/>
      <c r="AM45" s="45"/>
    </row>
    <row r="46" spans="2:39" ht="9.75" customHeight="1">
      <c r="B46" s="43"/>
      <c r="C46" s="831" t="s">
        <v>566</v>
      </c>
      <c r="D46" s="816"/>
      <c r="E46" s="816"/>
      <c r="F46" s="816"/>
      <c r="G46" s="816"/>
      <c r="H46" s="816"/>
      <c r="I46" s="816"/>
      <c r="J46" s="816"/>
      <c r="K46" s="816"/>
      <c r="L46" s="816"/>
      <c r="M46" s="816"/>
      <c r="N46" s="816"/>
      <c r="O46" s="816"/>
      <c r="P46" s="816"/>
      <c r="Q46" s="816"/>
      <c r="R46" s="816"/>
      <c r="S46" s="816"/>
      <c r="T46" s="817"/>
      <c r="U46" s="821" t="s">
        <v>424</v>
      </c>
      <c r="V46" s="822"/>
      <c r="W46" s="863"/>
      <c r="X46" s="864"/>
      <c r="Y46" s="864"/>
      <c r="Z46" s="864"/>
      <c r="AA46" s="864"/>
      <c r="AB46" s="864"/>
      <c r="AC46" s="864"/>
      <c r="AD46" s="865"/>
      <c r="AE46" s="863"/>
      <c r="AF46" s="864"/>
      <c r="AG46" s="864"/>
      <c r="AH46" s="864"/>
      <c r="AI46" s="864"/>
      <c r="AJ46" s="864"/>
      <c r="AK46" s="864"/>
      <c r="AL46" s="865"/>
      <c r="AM46" s="45"/>
    </row>
    <row r="47" spans="2:39" ht="9.75" customHeight="1">
      <c r="B47" s="43"/>
      <c r="C47" s="818"/>
      <c r="D47" s="819"/>
      <c r="E47" s="819"/>
      <c r="F47" s="819"/>
      <c r="G47" s="819"/>
      <c r="H47" s="819"/>
      <c r="I47" s="819"/>
      <c r="J47" s="819"/>
      <c r="K47" s="819"/>
      <c r="L47" s="819"/>
      <c r="M47" s="819"/>
      <c r="N47" s="819"/>
      <c r="O47" s="819"/>
      <c r="P47" s="819"/>
      <c r="Q47" s="819"/>
      <c r="R47" s="819"/>
      <c r="S47" s="819"/>
      <c r="T47" s="820"/>
      <c r="U47" s="823"/>
      <c r="V47" s="824"/>
      <c r="W47" s="866"/>
      <c r="X47" s="867"/>
      <c r="Y47" s="867"/>
      <c r="Z47" s="867"/>
      <c r="AA47" s="867"/>
      <c r="AB47" s="867"/>
      <c r="AC47" s="867"/>
      <c r="AD47" s="868"/>
      <c r="AE47" s="866"/>
      <c r="AF47" s="867"/>
      <c r="AG47" s="867"/>
      <c r="AH47" s="867"/>
      <c r="AI47" s="867"/>
      <c r="AJ47" s="867"/>
      <c r="AK47" s="867"/>
      <c r="AL47" s="868"/>
      <c r="AM47" s="45"/>
    </row>
    <row r="48" spans="2:39" ht="9.75" customHeight="1">
      <c r="B48" s="43"/>
      <c r="C48" s="831" t="s">
        <v>567</v>
      </c>
      <c r="D48" s="816"/>
      <c r="E48" s="816"/>
      <c r="F48" s="816"/>
      <c r="G48" s="816"/>
      <c r="H48" s="816"/>
      <c r="I48" s="816"/>
      <c r="J48" s="816"/>
      <c r="K48" s="816"/>
      <c r="L48" s="816"/>
      <c r="M48" s="816"/>
      <c r="N48" s="816"/>
      <c r="O48" s="816"/>
      <c r="P48" s="816"/>
      <c r="Q48" s="816"/>
      <c r="R48" s="816"/>
      <c r="S48" s="816"/>
      <c r="T48" s="817"/>
      <c r="U48" s="821" t="s">
        <v>425</v>
      </c>
      <c r="V48" s="822"/>
      <c r="W48" s="863"/>
      <c r="X48" s="864"/>
      <c r="Y48" s="864"/>
      <c r="Z48" s="864"/>
      <c r="AA48" s="864"/>
      <c r="AB48" s="864"/>
      <c r="AC48" s="864"/>
      <c r="AD48" s="865"/>
      <c r="AE48" s="863"/>
      <c r="AF48" s="864"/>
      <c r="AG48" s="864"/>
      <c r="AH48" s="864"/>
      <c r="AI48" s="864"/>
      <c r="AJ48" s="864"/>
      <c r="AK48" s="864"/>
      <c r="AL48" s="865"/>
      <c r="AM48" s="45"/>
    </row>
    <row r="49" spans="2:39" ht="9.75" customHeight="1">
      <c r="B49" s="43"/>
      <c r="C49" s="818"/>
      <c r="D49" s="819"/>
      <c r="E49" s="819"/>
      <c r="F49" s="819"/>
      <c r="G49" s="819"/>
      <c r="H49" s="819"/>
      <c r="I49" s="819"/>
      <c r="J49" s="819"/>
      <c r="K49" s="819"/>
      <c r="L49" s="819"/>
      <c r="M49" s="819"/>
      <c r="N49" s="819"/>
      <c r="O49" s="819"/>
      <c r="P49" s="819"/>
      <c r="Q49" s="819"/>
      <c r="R49" s="819"/>
      <c r="S49" s="819"/>
      <c r="T49" s="820"/>
      <c r="U49" s="823"/>
      <c r="V49" s="824"/>
      <c r="W49" s="866"/>
      <c r="X49" s="867"/>
      <c r="Y49" s="867"/>
      <c r="Z49" s="867"/>
      <c r="AA49" s="867"/>
      <c r="AB49" s="867"/>
      <c r="AC49" s="867"/>
      <c r="AD49" s="868"/>
      <c r="AE49" s="866"/>
      <c r="AF49" s="867"/>
      <c r="AG49" s="867"/>
      <c r="AH49" s="867"/>
      <c r="AI49" s="867"/>
      <c r="AJ49" s="867"/>
      <c r="AK49" s="867"/>
      <c r="AL49" s="868"/>
      <c r="AM49" s="45"/>
    </row>
    <row r="50" spans="2:39" ht="9.75" customHeight="1">
      <c r="B50" s="43"/>
      <c r="C50" s="869" t="s">
        <v>658</v>
      </c>
      <c r="D50" s="870"/>
      <c r="E50" s="870"/>
      <c r="F50" s="870"/>
      <c r="G50" s="870"/>
      <c r="H50" s="870"/>
      <c r="I50" s="870"/>
      <c r="J50" s="870"/>
      <c r="K50" s="870"/>
      <c r="L50" s="870"/>
      <c r="M50" s="870"/>
      <c r="N50" s="870"/>
      <c r="O50" s="870"/>
      <c r="P50" s="870"/>
      <c r="Q50" s="870"/>
      <c r="R50" s="870"/>
      <c r="S50" s="870"/>
      <c r="T50" s="871"/>
      <c r="U50" s="821" t="s">
        <v>376</v>
      </c>
      <c r="V50" s="822"/>
      <c r="W50" s="807">
        <f>W30-W40</f>
        <v>0</v>
      </c>
      <c r="X50" s="808"/>
      <c r="Y50" s="808"/>
      <c r="Z50" s="808"/>
      <c r="AA50" s="808"/>
      <c r="AB50" s="808"/>
      <c r="AC50" s="808"/>
      <c r="AD50" s="809"/>
      <c r="AE50" s="807">
        <f>AE30-AE40</f>
        <v>0</v>
      </c>
      <c r="AF50" s="808"/>
      <c r="AG50" s="808"/>
      <c r="AH50" s="808"/>
      <c r="AI50" s="808"/>
      <c r="AJ50" s="808"/>
      <c r="AK50" s="808"/>
      <c r="AL50" s="809"/>
      <c r="AM50" s="45"/>
    </row>
    <row r="51" spans="2:39" ht="12" customHeight="1">
      <c r="B51" s="43"/>
      <c r="C51" s="872"/>
      <c r="D51" s="873"/>
      <c r="E51" s="873"/>
      <c r="F51" s="873"/>
      <c r="G51" s="873"/>
      <c r="H51" s="873"/>
      <c r="I51" s="873"/>
      <c r="J51" s="873"/>
      <c r="K51" s="873"/>
      <c r="L51" s="873"/>
      <c r="M51" s="873"/>
      <c r="N51" s="873"/>
      <c r="O51" s="873"/>
      <c r="P51" s="873"/>
      <c r="Q51" s="873"/>
      <c r="R51" s="873"/>
      <c r="S51" s="873"/>
      <c r="T51" s="874"/>
      <c r="U51" s="823"/>
      <c r="V51" s="824"/>
      <c r="W51" s="810"/>
      <c r="X51" s="811"/>
      <c r="Y51" s="811"/>
      <c r="Z51" s="811"/>
      <c r="AA51" s="811"/>
      <c r="AB51" s="811"/>
      <c r="AC51" s="811"/>
      <c r="AD51" s="812"/>
      <c r="AE51" s="810"/>
      <c r="AF51" s="811"/>
      <c r="AG51" s="811"/>
      <c r="AH51" s="811"/>
      <c r="AI51" s="811"/>
      <c r="AJ51" s="811"/>
      <c r="AK51" s="811"/>
      <c r="AL51" s="812"/>
      <c r="AM51" s="45"/>
    </row>
    <row r="52" spans="2:39" ht="9.75" customHeight="1">
      <c r="B52" s="43"/>
      <c r="C52" s="875" t="s">
        <v>568</v>
      </c>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7"/>
      <c r="AM52" s="45"/>
    </row>
    <row r="53" spans="2:39" ht="9.75" customHeight="1">
      <c r="B53" s="43"/>
      <c r="C53" s="878"/>
      <c r="D53" s="879"/>
      <c r="E53" s="879"/>
      <c r="F53" s="879"/>
      <c r="G53" s="879"/>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c r="AH53" s="879"/>
      <c r="AI53" s="879"/>
      <c r="AJ53" s="879"/>
      <c r="AK53" s="879"/>
      <c r="AL53" s="880"/>
      <c r="AM53" s="45"/>
    </row>
    <row r="54" spans="2:39" ht="9.75" customHeight="1">
      <c r="B54" s="43"/>
      <c r="C54" s="869" t="s">
        <v>562</v>
      </c>
      <c r="D54" s="870"/>
      <c r="E54" s="870"/>
      <c r="F54" s="870"/>
      <c r="G54" s="870"/>
      <c r="H54" s="870"/>
      <c r="I54" s="870"/>
      <c r="J54" s="870"/>
      <c r="K54" s="870"/>
      <c r="L54" s="870"/>
      <c r="M54" s="870"/>
      <c r="N54" s="870"/>
      <c r="O54" s="870"/>
      <c r="P54" s="870"/>
      <c r="Q54" s="870"/>
      <c r="R54" s="870"/>
      <c r="S54" s="870"/>
      <c r="T54" s="871"/>
      <c r="U54" s="821" t="s">
        <v>377</v>
      </c>
      <c r="V54" s="822"/>
      <c r="W54" s="807">
        <f>SUM(W56:AD65)</f>
        <v>0</v>
      </c>
      <c r="X54" s="808"/>
      <c r="Y54" s="808"/>
      <c r="Z54" s="808"/>
      <c r="AA54" s="808"/>
      <c r="AB54" s="808"/>
      <c r="AC54" s="808"/>
      <c r="AD54" s="809"/>
      <c r="AE54" s="807">
        <f>SUM(AE56:AL65)</f>
        <v>0</v>
      </c>
      <c r="AF54" s="808"/>
      <c r="AG54" s="808"/>
      <c r="AH54" s="808"/>
      <c r="AI54" s="808"/>
      <c r="AJ54" s="808"/>
      <c r="AK54" s="808"/>
      <c r="AL54" s="809"/>
      <c r="AM54" s="45"/>
    </row>
    <row r="55" spans="2:39" ht="9.75" customHeight="1">
      <c r="B55" s="43"/>
      <c r="C55" s="872"/>
      <c r="D55" s="873"/>
      <c r="E55" s="873"/>
      <c r="F55" s="873"/>
      <c r="G55" s="873"/>
      <c r="H55" s="873"/>
      <c r="I55" s="873"/>
      <c r="J55" s="873"/>
      <c r="K55" s="873"/>
      <c r="L55" s="873"/>
      <c r="M55" s="873"/>
      <c r="N55" s="873"/>
      <c r="O55" s="873"/>
      <c r="P55" s="873"/>
      <c r="Q55" s="873"/>
      <c r="R55" s="873"/>
      <c r="S55" s="873"/>
      <c r="T55" s="874"/>
      <c r="U55" s="823"/>
      <c r="V55" s="824"/>
      <c r="W55" s="810"/>
      <c r="X55" s="811"/>
      <c r="Y55" s="811"/>
      <c r="Z55" s="811"/>
      <c r="AA55" s="811"/>
      <c r="AB55" s="811"/>
      <c r="AC55" s="811"/>
      <c r="AD55" s="812"/>
      <c r="AE55" s="810"/>
      <c r="AF55" s="811"/>
      <c r="AG55" s="811"/>
      <c r="AH55" s="811"/>
      <c r="AI55" s="811"/>
      <c r="AJ55" s="811"/>
      <c r="AK55" s="811"/>
      <c r="AL55" s="812"/>
      <c r="AM55" s="45"/>
    </row>
    <row r="56" spans="2:39" ht="9.75" customHeight="1">
      <c r="B56" s="43"/>
      <c r="C56" s="815" t="s">
        <v>659</v>
      </c>
      <c r="D56" s="881"/>
      <c r="E56" s="881"/>
      <c r="F56" s="881"/>
      <c r="G56" s="881"/>
      <c r="H56" s="881"/>
      <c r="I56" s="881"/>
      <c r="J56" s="881"/>
      <c r="K56" s="881"/>
      <c r="L56" s="881"/>
      <c r="M56" s="881"/>
      <c r="N56" s="881"/>
      <c r="O56" s="881"/>
      <c r="P56" s="881"/>
      <c r="Q56" s="881"/>
      <c r="R56" s="881"/>
      <c r="S56" s="881"/>
      <c r="T56" s="882"/>
      <c r="U56" s="821" t="s">
        <v>427</v>
      </c>
      <c r="V56" s="822"/>
      <c r="W56" s="825"/>
      <c r="X56" s="826"/>
      <c r="Y56" s="826"/>
      <c r="Z56" s="826"/>
      <c r="AA56" s="826"/>
      <c r="AB56" s="826"/>
      <c r="AC56" s="826"/>
      <c r="AD56" s="827"/>
      <c r="AE56" s="825"/>
      <c r="AF56" s="826"/>
      <c r="AG56" s="826"/>
      <c r="AH56" s="826"/>
      <c r="AI56" s="826"/>
      <c r="AJ56" s="826"/>
      <c r="AK56" s="826"/>
      <c r="AL56" s="827"/>
      <c r="AM56" s="45"/>
    </row>
    <row r="57" spans="2:39" ht="24.75" customHeight="1">
      <c r="B57" s="43"/>
      <c r="C57" s="883"/>
      <c r="D57" s="884"/>
      <c r="E57" s="884"/>
      <c r="F57" s="884"/>
      <c r="G57" s="884"/>
      <c r="H57" s="884"/>
      <c r="I57" s="884"/>
      <c r="J57" s="884"/>
      <c r="K57" s="884"/>
      <c r="L57" s="884"/>
      <c r="M57" s="884"/>
      <c r="N57" s="884"/>
      <c r="O57" s="884"/>
      <c r="P57" s="884"/>
      <c r="Q57" s="884"/>
      <c r="R57" s="884"/>
      <c r="S57" s="884"/>
      <c r="T57" s="885"/>
      <c r="U57" s="823"/>
      <c r="V57" s="824"/>
      <c r="W57" s="828"/>
      <c r="X57" s="829"/>
      <c r="Y57" s="829"/>
      <c r="Z57" s="829"/>
      <c r="AA57" s="829"/>
      <c r="AB57" s="829"/>
      <c r="AC57" s="829"/>
      <c r="AD57" s="830"/>
      <c r="AE57" s="828"/>
      <c r="AF57" s="829"/>
      <c r="AG57" s="829"/>
      <c r="AH57" s="829"/>
      <c r="AI57" s="829"/>
      <c r="AJ57" s="829"/>
      <c r="AK57" s="829"/>
      <c r="AL57" s="830"/>
      <c r="AM57" s="45"/>
    </row>
    <row r="58" spans="2:39" ht="9.75" customHeight="1">
      <c r="B58" s="43"/>
      <c r="C58" s="815" t="s">
        <v>569</v>
      </c>
      <c r="D58" s="881"/>
      <c r="E58" s="881"/>
      <c r="F58" s="881"/>
      <c r="G58" s="881"/>
      <c r="H58" s="881"/>
      <c r="I58" s="881"/>
      <c r="J58" s="881"/>
      <c r="K58" s="881"/>
      <c r="L58" s="881"/>
      <c r="M58" s="881"/>
      <c r="N58" s="881"/>
      <c r="O58" s="881"/>
      <c r="P58" s="881"/>
      <c r="Q58" s="881"/>
      <c r="R58" s="881"/>
      <c r="S58" s="881"/>
      <c r="T58" s="882"/>
      <c r="U58" s="821" t="s">
        <v>428</v>
      </c>
      <c r="V58" s="822"/>
      <c r="W58" s="825"/>
      <c r="X58" s="826"/>
      <c r="Y58" s="826"/>
      <c r="Z58" s="826"/>
      <c r="AA58" s="826"/>
      <c r="AB58" s="826"/>
      <c r="AC58" s="826"/>
      <c r="AD58" s="827"/>
      <c r="AE58" s="825"/>
      <c r="AF58" s="826"/>
      <c r="AG58" s="826"/>
      <c r="AH58" s="826"/>
      <c r="AI58" s="826"/>
      <c r="AJ58" s="826"/>
      <c r="AK58" s="826"/>
      <c r="AL58" s="827"/>
      <c r="AM58" s="45"/>
    </row>
    <row r="59" spans="2:39" ht="9.75" customHeight="1">
      <c r="B59" s="43"/>
      <c r="C59" s="883"/>
      <c r="D59" s="884"/>
      <c r="E59" s="884"/>
      <c r="F59" s="884"/>
      <c r="G59" s="884"/>
      <c r="H59" s="884"/>
      <c r="I59" s="884"/>
      <c r="J59" s="884"/>
      <c r="K59" s="884"/>
      <c r="L59" s="884"/>
      <c r="M59" s="884"/>
      <c r="N59" s="884"/>
      <c r="O59" s="884"/>
      <c r="P59" s="884"/>
      <c r="Q59" s="884"/>
      <c r="R59" s="884"/>
      <c r="S59" s="884"/>
      <c r="T59" s="885"/>
      <c r="U59" s="823"/>
      <c r="V59" s="824"/>
      <c r="W59" s="828"/>
      <c r="X59" s="829"/>
      <c r="Y59" s="829"/>
      <c r="Z59" s="829"/>
      <c r="AA59" s="829"/>
      <c r="AB59" s="829"/>
      <c r="AC59" s="829"/>
      <c r="AD59" s="830"/>
      <c r="AE59" s="828"/>
      <c r="AF59" s="829"/>
      <c r="AG59" s="829"/>
      <c r="AH59" s="829"/>
      <c r="AI59" s="829"/>
      <c r="AJ59" s="829"/>
      <c r="AK59" s="829"/>
      <c r="AL59" s="830"/>
      <c r="AM59" s="45"/>
    </row>
    <row r="60" spans="2:39" ht="9.75" customHeight="1">
      <c r="B60" s="43"/>
      <c r="C60" s="815" t="s">
        <v>638</v>
      </c>
      <c r="D60" s="881"/>
      <c r="E60" s="881"/>
      <c r="F60" s="881"/>
      <c r="G60" s="881"/>
      <c r="H60" s="881"/>
      <c r="I60" s="881"/>
      <c r="J60" s="881"/>
      <c r="K60" s="881"/>
      <c r="L60" s="881"/>
      <c r="M60" s="881"/>
      <c r="N60" s="881"/>
      <c r="O60" s="881"/>
      <c r="P60" s="881"/>
      <c r="Q60" s="881"/>
      <c r="R60" s="881"/>
      <c r="S60" s="881"/>
      <c r="T60" s="882"/>
      <c r="U60" s="821" t="s">
        <v>446</v>
      </c>
      <c r="V60" s="822"/>
      <c r="W60" s="825"/>
      <c r="X60" s="826"/>
      <c r="Y60" s="826"/>
      <c r="Z60" s="826"/>
      <c r="AA60" s="826"/>
      <c r="AB60" s="826"/>
      <c r="AC60" s="826"/>
      <c r="AD60" s="827"/>
      <c r="AE60" s="825"/>
      <c r="AF60" s="826"/>
      <c r="AG60" s="826"/>
      <c r="AH60" s="826"/>
      <c r="AI60" s="826"/>
      <c r="AJ60" s="826"/>
      <c r="AK60" s="826"/>
      <c r="AL60" s="827"/>
      <c r="AM60" s="45"/>
    </row>
    <row r="61" spans="2:39" ht="9.75" customHeight="1">
      <c r="B61" s="43"/>
      <c r="C61" s="883"/>
      <c r="D61" s="884"/>
      <c r="E61" s="884"/>
      <c r="F61" s="884"/>
      <c r="G61" s="884"/>
      <c r="H61" s="884"/>
      <c r="I61" s="884"/>
      <c r="J61" s="884"/>
      <c r="K61" s="884"/>
      <c r="L61" s="884"/>
      <c r="M61" s="884"/>
      <c r="N61" s="884"/>
      <c r="O61" s="884"/>
      <c r="P61" s="884"/>
      <c r="Q61" s="884"/>
      <c r="R61" s="884"/>
      <c r="S61" s="884"/>
      <c r="T61" s="885"/>
      <c r="U61" s="823"/>
      <c r="V61" s="824"/>
      <c r="W61" s="828"/>
      <c r="X61" s="829"/>
      <c r="Y61" s="829"/>
      <c r="Z61" s="829"/>
      <c r="AA61" s="829"/>
      <c r="AB61" s="829"/>
      <c r="AC61" s="829"/>
      <c r="AD61" s="830"/>
      <c r="AE61" s="828"/>
      <c r="AF61" s="829"/>
      <c r="AG61" s="829"/>
      <c r="AH61" s="829"/>
      <c r="AI61" s="829"/>
      <c r="AJ61" s="829"/>
      <c r="AK61" s="829"/>
      <c r="AL61" s="830"/>
      <c r="AM61" s="45"/>
    </row>
    <row r="62" spans="2:39" ht="9.75" customHeight="1">
      <c r="B62" s="43"/>
      <c r="C62" s="815" t="s">
        <v>570</v>
      </c>
      <c r="D62" s="881"/>
      <c r="E62" s="881"/>
      <c r="F62" s="881"/>
      <c r="G62" s="881"/>
      <c r="H62" s="881"/>
      <c r="I62" s="881"/>
      <c r="J62" s="881"/>
      <c r="K62" s="881"/>
      <c r="L62" s="881"/>
      <c r="M62" s="881"/>
      <c r="N62" s="881"/>
      <c r="O62" s="881"/>
      <c r="P62" s="881"/>
      <c r="Q62" s="881"/>
      <c r="R62" s="881"/>
      <c r="S62" s="881"/>
      <c r="T62" s="882"/>
      <c r="U62" s="821" t="s">
        <v>447</v>
      </c>
      <c r="V62" s="822"/>
      <c r="W62" s="825"/>
      <c r="X62" s="826"/>
      <c r="Y62" s="826"/>
      <c r="Z62" s="826"/>
      <c r="AA62" s="826"/>
      <c r="AB62" s="826"/>
      <c r="AC62" s="826"/>
      <c r="AD62" s="827"/>
      <c r="AE62" s="825"/>
      <c r="AF62" s="826"/>
      <c r="AG62" s="826"/>
      <c r="AH62" s="826"/>
      <c r="AI62" s="826"/>
      <c r="AJ62" s="826"/>
      <c r="AK62" s="826"/>
      <c r="AL62" s="827"/>
      <c r="AM62" s="45"/>
    </row>
    <row r="63" spans="2:39" ht="9.75" customHeight="1">
      <c r="B63" s="43"/>
      <c r="C63" s="883"/>
      <c r="D63" s="884"/>
      <c r="E63" s="884"/>
      <c r="F63" s="884"/>
      <c r="G63" s="884"/>
      <c r="H63" s="884"/>
      <c r="I63" s="884"/>
      <c r="J63" s="884"/>
      <c r="K63" s="884"/>
      <c r="L63" s="884"/>
      <c r="M63" s="884"/>
      <c r="N63" s="884"/>
      <c r="O63" s="884"/>
      <c r="P63" s="884"/>
      <c r="Q63" s="884"/>
      <c r="R63" s="884"/>
      <c r="S63" s="884"/>
      <c r="T63" s="885"/>
      <c r="U63" s="823"/>
      <c r="V63" s="824"/>
      <c r="W63" s="828"/>
      <c r="X63" s="829"/>
      <c r="Y63" s="829"/>
      <c r="Z63" s="829"/>
      <c r="AA63" s="829"/>
      <c r="AB63" s="829"/>
      <c r="AC63" s="829"/>
      <c r="AD63" s="830"/>
      <c r="AE63" s="828"/>
      <c r="AF63" s="829"/>
      <c r="AG63" s="829"/>
      <c r="AH63" s="829"/>
      <c r="AI63" s="829"/>
      <c r="AJ63" s="829"/>
      <c r="AK63" s="829"/>
      <c r="AL63" s="830"/>
      <c r="AM63" s="45"/>
    </row>
    <row r="64" spans="2:39" ht="9.75" customHeight="1">
      <c r="B64" s="43"/>
      <c r="C64" s="815" t="s">
        <v>571</v>
      </c>
      <c r="D64" s="881"/>
      <c r="E64" s="881"/>
      <c r="F64" s="881"/>
      <c r="G64" s="881"/>
      <c r="H64" s="881"/>
      <c r="I64" s="881"/>
      <c r="J64" s="881"/>
      <c r="K64" s="881"/>
      <c r="L64" s="881"/>
      <c r="M64" s="881"/>
      <c r="N64" s="881"/>
      <c r="O64" s="881"/>
      <c r="P64" s="881"/>
      <c r="Q64" s="881"/>
      <c r="R64" s="881"/>
      <c r="S64" s="881"/>
      <c r="T64" s="882"/>
      <c r="U64" s="821" t="s">
        <v>448</v>
      </c>
      <c r="V64" s="822"/>
      <c r="W64" s="825"/>
      <c r="X64" s="826"/>
      <c r="Y64" s="826"/>
      <c r="Z64" s="826"/>
      <c r="AA64" s="826"/>
      <c r="AB64" s="826"/>
      <c r="AC64" s="826"/>
      <c r="AD64" s="827"/>
      <c r="AE64" s="825"/>
      <c r="AF64" s="826"/>
      <c r="AG64" s="826"/>
      <c r="AH64" s="826"/>
      <c r="AI64" s="826"/>
      <c r="AJ64" s="826"/>
      <c r="AK64" s="826"/>
      <c r="AL64" s="827"/>
      <c r="AM64" s="45"/>
    </row>
    <row r="65" spans="2:39" ht="9.75" customHeight="1">
      <c r="B65" s="43"/>
      <c r="C65" s="883"/>
      <c r="D65" s="884"/>
      <c r="E65" s="884"/>
      <c r="F65" s="884"/>
      <c r="G65" s="884"/>
      <c r="H65" s="884"/>
      <c r="I65" s="884"/>
      <c r="J65" s="884"/>
      <c r="K65" s="884"/>
      <c r="L65" s="884"/>
      <c r="M65" s="884"/>
      <c r="N65" s="884"/>
      <c r="O65" s="884"/>
      <c r="P65" s="884"/>
      <c r="Q65" s="884"/>
      <c r="R65" s="884"/>
      <c r="S65" s="884"/>
      <c r="T65" s="885"/>
      <c r="U65" s="823"/>
      <c r="V65" s="824"/>
      <c r="W65" s="828"/>
      <c r="X65" s="829"/>
      <c r="Y65" s="829"/>
      <c r="Z65" s="829"/>
      <c r="AA65" s="829"/>
      <c r="AB65" s="829"/>
      <c r="AC65" s="829"/>
      <c r="AD65" s="830"/>
      <c r="AE65" s="828"/>
      <c r="AF65" s="829"/>
      <c r="AG65" s="829"/>
      <c r="AH65" s="829"/>
      <c r="AI65" s="829"/>
      <c r="AJ65" s="829"/>
      <c r="AK65" s="829"/>
      <c r="AL65" s="830"/>
      <c r="AM65" s="45"/>
    </row>
    <row r="66" spans="2:39" ht="9.75" customHeight="1">
      <c r="B66" s="43"/>
      <c r="C66" s="869" t="s">
        <v>564</v>
      </c>
      <c r="D66" s="870"/>
      <c r="E66" s="870"/>
      <c r="F66" s="870"/>
      <c r="G66" s="870"/>
      <c r="H66" s="870"/>
      <c r="I66" s="870"/>
      <c r="J66" s="870"/>
      <c r="K66" s="870"/>
      <c r="L66" s="870"/>
      <c r="M66" s="870"/>
      <c r="N66" s="870"/>
      <c r="O66" s="870"/>
      <c r="P66" s="870"/>
      <c r="Q66" s="870"/>
      <c r="R66" s="870"/>
      <c r="S66" s="870"/>
      <c r="T66" s="871"/>
      <c r="U66" s="821" t="s">
        <v>378</v>
      </c>
      <c r="V66" s="822"/>
      <c r="W66" s="857">
        <f>SUM(W68:AD75)</f>
        <v>0</v>
      </c>
      <c r="X66" s="858"/>
      <c r="Y66" s="858"/>
      <c r="Z66" s="858"/>
      <c r="AA66" s="858"/>
      <c r="AB66" s="858"/>
      <c r="AC66" s="858"/>
      <c r="AD66" s="859"/>
      <c r="AE66" s="857">
        <f>SUM(AE68:AL75)</f>
        <v>0</v>
      </c>
      <c r="AF66" s="858"/>
      <c r="AG66" s="858"/>
      <c r="AH66" s="858"/>
      <c r="AI66" s="858"/>
      <c r="AJ66" s="858"/>
      <c r="AK66" s="858"/>
      <c r="AL66" s="859"/>
      <c r="AM66" s="45"/>
    </row>
    <row r="67" spans="2:39" ht="9.75" customHeight="1">
      <c r="B67" s="43"/>
      <c r="C67" s="872"/>
      <c r="D67" s="873"/>
      <c r="E67" s="873"/>
      <c r="F67" s="873"/>
      <c r="G67" s="873"/>
      <c r="H67" s="873"/>
      <c r="I67" s="873"/>
      <c r="J67" s="873"/>
      <c r="K67" s="873"/>
      <c r="L67" s="873"/>
      <c r="M67" s="873"/>
      <c r="N67" s="873"/>
      <c r="O67" s="873"/>
      <c r="P67" s="873"/>
      <c r="Q67" s="873"/>
      <c r="R67" s="873"/>
      <c r="S67" s="873"/>
      <c r="T67" s="874"/>
      <c r="U67" s="823"/>
      <c r="V67" s="824"/>
      <c r="W67" s="860"/>
      <c r="X67" s="861"/>
      <c r="Y67" s="861"/>
      <c r="Z67" s="861"/>
      <c r="AA67" s="861"/>
      <c r="AB67" s="861"/>
      <c r="AC67" s="861"/>
      <c r="AD67" s="862"/>
      <c r="AE67" s="860"/>
      <c r="AF67" s="861"/>
      <c r="AG67" s="861"/>
      <c r="AH67" s="861"/>
      <c r="AI67" s="861"/>
      <c r="AJ67" s="861"/>
      <c r="AK67" s="861"/>
      <c r="AL67" s="862"/>
      <c r="AM67" s="45"/>
    </row>
    <row r="68" spans="2:39" ht="9.75" customHeight="1">
      <c r="B68" s="43"/>
      <c r="C68" s="815" t="s">
        <v>660</v>
      </c>
      <c r="D68" s="881"/>
      <c r="E68" s="881"/>
      <c r="F68" s="881"/>
      <c r="G68" s="881"/>
      <c r="H68" s="881"/>
      <c r="I68" s="881"/>
      <c r="J68" s="881"/>
      <c r="K68" s="881"/>
      <c r="L68" s="881"/>
      <c r="M68" s="881"/>
      <c r="N68" s="881"/>
      <c r="O68" s="881"/>
      <c r="P68" s="881"/>
      <c r="Q68" s="881"/>
      <c r="R68" s="881"/>
      <c r="S68" s="881"/>
      <c r="T68" s="882"/>
      <c r="U68" s="821" t="s">
        <v>451</v>
      </c>
      <c r="V68" s="822"/>
      <c r="W68" s="863"/>
      <c r="X68" s="864"/>
      <c r="Y68" s="864"/>
      <c r="Z68" s="864"/>
      <c r="AA68" s="864"/>
      <c r="AB68" s="864"/>
      <c r="AC68" s="864"/>
      <c r="AD68" s="865"/>
      <c r="AE68" s="863"/>
      <c r="AF68" s="864"/>
      <c r="AG68" s="864"/>
      <c r="AH68" s="864"/>
      <c r="AI68" s="864"/>
      <c r="AJ68" s="864"/>
      <c r="AK68" s="864"/>
      <c r="AL68" s="865"/>
      <c r="AM68" s="45"/>
    </row>
    <row r="69" spans="2:39" ht="24" customHeight="1">
      <c r="B69" s="43"/>
      <c r="C69" s="883"/>
      <c r="D69" s="884"/>
      <c r="E69" s="884"/>
      <c r="F69" s="884"/>
      <c r="G69" s="884"/>
      <c r="H69" s="884"/>
      <c r="I69" s="884"/>
      <c r="J69" s="884"/>
      <c r="K69" s="884"/>
      <c r="L69" s="884"/>
      <c r="M69" s="884"/>
      <c r="N69" s="884"/>
      <c r="O69" s="884"/>
      <c r="P69" s="884"/>
      <c r="Q69" s="884"/>
      <c r="R69" s="884"/>
      <c r="S69" s="884"/>
      <c r="T69" s="885"/>
      <c r="U69" s="823"/>
      <c r="V69" s="824"/>
      <c r="W69" s="866"/>
      <c r="X69" s="867"/>
      <c r="Y69" s="867"/>
      <c r="Z69" s="867"/>
      <c r="AA69" s="867"/>
      <c r="AB69" s="867"/>
      <c r="AC69" s="867"/>
      <c r="AD69" s="868"/>
      <c r="AE69" s="866"/>
      <c r="AF69" s="867"/>
      <c r="AG69" s="867"/>
      <c r="AH69" s="867"/>
      <c r="AI69" s="867"/>
      <c r="AJ69" s="867"/>
      <c r="AK69" s="867"/>
      <c r="AL69" s="868"/>
      <c r="AM69" s="45"/>
    </row>
    <row r="70" spans="2:39" ht="9.75" customHeight="1">
      <c r="B70" s="43"/>
      <c r="C70" s="815" t="s">
        <v>572</v>
      </c>
      <c r="D70" s="881"/>
      <c r="E70" s="881"/>
      <c r="F70" s="881"/>
      <c r="G70" s="881"/>
      <c r="H70" s="881"/>
      <c r="I70" s="881"/>
      <c r="J70" s="881"/>
      <c r="K70" s="881"/>
      <c r="L70" s="881"/>
      <c r="M70" s="881"/>
      <c r="N70" s="881"/>
      <c r="O70" s="881"/>
      <c r="P70" s="881"/>
      <c r="Q70" s="881"/>
      <c r="R70" s="881"/>
      <c r="S70" s="881"/>
      <c r="T70" s="882"/>
      <c r="U70" s="821" t="s">
        <v>452</v>
      </c>
      <c r="V70" s="822"/>
      <c r="W70" s="863"/>
      <c r="X70" s="864"/>
      <c r="Y70" s="864"/>
      <c r="Z70" s="864"/>
      <c r="AA70" s="864"/>
      <c r="AB70" s="864"/>
      <c r="AC70" s="864"/>
      <c r="AD70" s="865"/>
      <c r="AE70" s="863"/>
      <c r="AF70" s="864"/>
      <c r="AG70" s="864"/>
      <c r="AH70" s="864"/>
      <c r="AI70" s="864"/>
      <c r="AJ70" s="864"/>
      <c r="AK70" s="864"/>
      <c r="AL70" s="865"/>
      <c r="AM70" s="45"/>
    </row>
    <row r="71" spans="2:39" ht="9.75" customHeight="1">
      <c r="B71" s="43"/>
      <c r="C71" s="883"/>
      <c r="D71" s="884"/>
      <c r="E71" s="884"/>
      <c r="F71" s="884"/>
      <c r="G71" s="884"/>
      <c r="H71" s="884"/>
      <c r="I71" s="884"/>
      <c r="J71" s="884"/>
      <c r="K71" s="884"/>
      <c r="L71" s="884"/>
      <c r="M71" s="884"/>
      <c r="N71" s="884"/>
      <c r="O71" s="884"/>
      <c r="P71" s="884"/>
      <c r="Q71" s="884"/>
      <c r="R71" s="884"/>
      <c r="S71" s="884"/>
      <c r="T71" s="885"/>
      <c r="U71" s="823"/>
      <c r="V71" s="824"/>
      <c r="W71" s="866"/>
      <c r="X71" s="867"/>
      <c r="Y71" s="867"/>
      <c r="Z71" s="867"/>
      <c r="AA71" s="867"/>
      <c r="AB71" s="867"/>
      <c r="AC71" s="867"/>
      <c r="AD71" s="868"/>
      <c r="AE71" s="866"/>
      <c r="AF71" s="867"/>
      <c r="AG71" s="867"/>
      <c r="AH71" s="867"/>
      <c r="AI71" s="867"/>
      <c r="AJ71" s="867"/>
      <c r="AK71" s="867"/>
      <c r="AL71" s="868"/>
      <c r="AM71" s="45"/>
    </row>
    <row r="72" spans="2:39" ht="9.75" customHeight="1">
      <c r="B72" s="43"/>
      <c r="C72" s="815" t="s">
        <v>661</v>
      </c>
      <c r="D72" s="881"/>
      <c r="E72" s="881"/>
      <c r="F72" s="881"/>
      <c r="G72" s="881"/>
      <c r="H72" s="881"/>
      <c r="I72" s="881"/>
      <c r="J72" s="881"/>
      <c r="K72" s="881"/>
      <c r="L72" s="881"/>
      <c r="M72" s="881"/>
      <c r="N72" s="881"/>
      <c r="O72" s="881"/>
      <c r="P72" s="881"/>
      <c r="Q72" s="881"/>
      <c r="R72" s="881"/>
      <c r="S72" s="881"/>
      <c r="T72" s="882"/>
      <c r="U72" s="821" t="s">
        <v>453</v>
      </c>
      <c r="V72" s="822"/>
      <c r="W72" s="863"/>
      <c r="X72" s="864"/>
      <c r="Y72" s="864"/>
      <c r="Z72" s="864"/>
      <c r="AA72" s="864"/>
      <c r="AB72" s="864"/>
      <c r="AC72" s="864"/>
      <c r="AD72" s="865"/>
      <c r="AE72" s="863"/>
      <c r="AF72" s="864"/>
      <c r="AG72" s="864"/>
      <c r="AH72" s="864"/>
      <c r="AI72" s="864"/>
      <c r="AJ72" s="864"/>
      <c r="AK72" s="864"/>
      <c r="AL72" s="865"/>
      <c r="AM72" s="45"/>
    </row>
    <row r="73" spans="2:39" ht="9.75" customHeight="1">
      <c r="B73" s="43"/>
      <c r="C73" s="883"/>
      <c r="D73" s="884"/>
      <c r="E73" s="884"/>
      <c r="F73" s="884"/>
      <c r="G73" s="884"/>
      <c r="H73" s="884"/>
      <c r="I73" s="884"/>
      <c r="J73" s="884"/>
      <c r="K73" s="884"/>
      <c r="L73" s="884"/>
      <c r="M73" s="884"/>
      <c r="N73" s="884"/>
      <c r="O73" s="884"/>
      <c r="P73" s="884"/>
      <c r="Q73" s="884"/>
      <c r="R73" s="884"/>
      <c r="S73" s="884"/>
      <c r="T73" s="885"/>
      <c r="U73" s="823"/>
      <c r="V73" s="824"/>
      <c r="W73" s="866"/>
      <c r="X73" s="867"/>
      <c r="Y73" s="867"/>
      <c r="Z73" s="867"/>
      <c r="AA73" s="867"/>
      <c r="AB73" s="867"/>
      <c r="AC73" s="867"/>
      <c r="AD73" s="868"/>
      <c r="AE73" s="866"/>
      <c r="AF73" s="867"/>
      <c r="AG73" s="867"/>
      <c r="AH73" s="867"/>
      <c r="AI73" s="867"/>
      <c r="AJ73" s="867"/>
      <c r="AK73" s="867"/>
      <c r="AL73" s="868"/>
      <c r="AM73" s="45"/>
    </row>
    <row r="74" spans="2:39" ht="9.75" customHeight="1">
      <c r="B74" s="43"/>
      <c r="C74" s="815" t="s">
        <v>573</v>
      </c>
      <c r="D74" s="881"/>
      <c r="E74" s="881"/>
      <c r="F74" s="881"/>
      <c r="G74" s="881"/>
      <c r="H74" s="881"/>
      <c r="I74" s="881"/>
      <c r="J74" s="881"/>
      <c r="K74" s="881"/>
      <c r="L74" s="881"/>
      <c r="M74" s="881"/>
      <c r="N74" s="881"/>
      <c r="O74" s="881"/>
      <c r="P74" s="881"/>
      <c r="Q74" s="881"/>
      <c r="R74" s="881"/>
      <c r="S74" s="881"/>
      <c r="T74" s="882"/>
      <c r="U74" s="821" t="s">
        <v>454</v>
      </c>
      <c r="V74" s="822"/>
      <c r="W74" s="863"/>
      <c r="X74" s="864"/>
      <c r="Y74" s="864"/>
      <c r="Z74" s="864"/>
      <c r="AA74" s="864"/>
      <c r="AB74" s="864"/>
      <c r="AC74" s="864"/>
      <c r="AD74" s="865"/>
      <c r="AE74" s="863"/>
      <c r="AF74" s="864"/>
      <c r="AG74" s="864"/>
      <c r="AH74" s="864"/>
      <c r="AI74" s="864"/>
      <c r="AJ74" s="864"/>
      <c r="AK74" s="864"/>
      <c r="AL74" s="865"/>
      <c r="AM74" s="45"/>
    </row>
    <row r="75" spans="2:39" ht="9.75" customHeight="1">
      <c r="B75" s="43"/>
      <c r="C75" s="883"/>
      <c r="D75" s="884"/>
      <c r="E75" s="884"/>
      <c r="F75" s="884"/>
      <c r="G75" s="884"/>
      <c r="H75" s="884"/>
      <c r="I75" s="884"/>
      <c r="J75" s="884"/>
      <c r="K75" s="884"/>
      <c r="L75" s="884"/>
      <c r="M75" s="884"/>
      <c r="N75" s="884"/>
      <c r="O75" s="884"/>
      <c r="P75" s="884"/>
      <c r="Q75" s="884"/>
      <c r="R75" s="884"/>
      <c r="S75" s="884"/>
      <c r="T75" s="885"/>
      <c r="U75" s="823"/>
      <c r="V75" s="824"/>
      <c r="W75" s="866"/>
      <c r="X75" s="867"/>
      <c r="Y75" s="867"/>
      <c r="Z75" s="867"/>
      <c r="AA75" s="867"/>
      <c r="AB75" s="867"/>
      <c r="AC75" s="867"/>
      <c r="AD75" s="868"/>
      <c r="AE75" s="866"/>
      <c r="AF75" s="867"/>
      <c r="AG75" s="867"/>
      <c r="AH75" s="867"/>
      <c r="AI75" s="867"/>
      <c r="AJ75" s="867"/>
      <c r="AK75" s="867"/>
      <c r="AL75" s="868"/>
      <c r="AM75" s="45"/>
    </row>
    <row r="76" spans="2:39" ht="9.75" customHeight="1">
      <c r="B76" s="43"/>
      <c r="C76" s="869" t="s">
        <v>662</v>
      </c>
      <c r="D76" s="870"/>
      <c r="E76" s="870"/>
      <c r="F76" s="870"/>
      <c r="G76" s="870"/>
      <c r="H76" s="870"/>
      <c r="I76" s="870"/>
      <c r="J76" s="870"/>
      <c r="K76" s="870"/>
      <c r="L76" s="870"/>
      <c r="M76" s="870"/>
      <c r="N76" s="870"/>
      <c r="O76" s="870"/>
      <c r="P76" s="870"/>
      <c r="Q76" s="870"/>
      <c r="R76" s="870"/>
      <c r="S76" s="870"/>
      <c r="T76" s="871"/>
      <c r="U76" s="821" t="s">
        <v>379</v>
      </c>
      <c r="V76" s="822"/>
      <c r="W76" s="807">
        <f>W54-W66</f>
        <v>0</v>
      </c>
      <c r="X76" s="808"/>
      <c r="Y76" s="808"/>
      <c r="Z76" s="808"/>
      <c r="AA76" s="808"/>
      <c r="AB76" s="808"/>
      <c r="AC76" s="808"/>
      <c r="AD76" s="809"/>
      <c r="AE76" s="807">
        <f>AE54-AE66</f>
        <v>0</v>
      </c>
      <c r="AF76" s="808"/>
      <c r="AG76" s="808"/>
      <c r="AH76" s="808"/>
      <c r="AI76" s="808"/>
      <c r="AJ76" s="808"/>
      <c r="AK76" s="808"/>
      <c r="AL76" s="809"/>
      <c r="AM76" s="45"/>
    </row>
    <row r="77" spans="2:39" ht="11.25" customHeight="1">
      <c r="B77" s="43"/>
      <c r="C77" s="872"/>
      <c r="D77" s="873"/>
      <c r="E77" s="873"/>
      <c r="F77" s="873"/>
      <c r="G77" s="873"/>
      <c r="H77" s="873"/>
      <c r="I77" s="873"/>
      <c r="J77" s="873"/>
      <c r="K77" s="873"/>
      <c r="L77" s="873"/>
      <c r="M77" s="873"/>
      <c r="N77" s="873"/>
      <c r="O77" s="873"/>
      <c r="P77" s="873"/>
      <c r="Q77" s="873"/>
      <c r="R77" s="873"/>
      <c r="S77" s="873"/>
      <c r="T77" s="874"/>
      <c r="U77" s="823"/>
      <c r="V77" s="824"/>
      <c r="W77" s="810"/>
      <c r="X77" s="811"/>
      <c r="Y77" s="811"/>
      <c r="Z77" s="811"/>
      <c r="AA77" s="811"/>
      <c r="AB77" s="811"/>
      <c r="AC77" s="811"/>
      <c r="AD77" s="812"/>
      <c r="AE77" s="810"/>
      <c r="AF77" s="811"/>
      <c r="AG77" s="811"/>
      <c r="AH77" s="811"/>
      <c r="AI77" s="811"/>
      <c r="AJ77" s="811"/>
      <c r="AK77" s="811"/>
      <c r="AL77" s="812"/>
      <c r="AM77" s="45"/>
    </row>
    <row r="78" spans="2:39" ht="9.75" customHeight="1">
      <c r="B78" s="43"/>
      <c r="C78" s="875" t="s">
        <v>574</v>
      </c>
      <c r="D78" s="876"/>
      <c r="E78" s="876"/>
      <c r="F78" s="876"/>
      <c r="G78" s="876"/>
      <c r="H78" s="876"/>
      <c r="I78" s="876"/>
      <c r="J78" s="876"/>
      <c r="K78" s="876"/>
      <c r="L78" s="876"/>
      <c r="M78" s="876"/>
      <c r="N78" s="876"/>
      <c r="O78" s="876"/>
      <c r="P78" s="876"/>
      <c r="Q78" s="876"/>
      <c r="R78" s="876"/>
      <c r="S78" s="876"/>
      <c r="T78" s="876"/>
      <c r="U78" s="876"/>
      <c r="V78" s="876"/>
      <c r="W78" s="876"/>
      <c r="X78" s="876"/>
      <c r="Y78" s="876"/>
      <c r="Z78" s="876"/>
      <c r="AA78" s="876"/>
      <c r="AB78" s="876"/>
      <c r="AC78" s="876"/>
      <c r="AD78" s="876"/>
      <c r="AE78" s="876"/>
      <c r="AF78" s="876"/>
      <c r="AG78" s="876"/>
      <c r="AH78" s="876"/>
      <c r="AI78" s="876"/>
      <c r="AJ78" s="876"/>
      <c r="AK78" s="876"/>
      <c r="AL78" s="877"/>
      <c r="AM78" s="45"/>
    </row>
    <row r="79" spans="2:39" ht="9.75" customHeight="1">
      <c r="B79" s="43"/>
      <c r="C79" s="878"/>
      <c r="D79" s="879"/>
      <c r="E79" s="879"/>
      <c r="F79" s="879"/>
      <c r="G79" s="879"/>
      <c r="H79" s="879"/>
      <c r="I79" s="879"/>
      <c r="J79" s="879"/>
      <c r="K79" s="879"/>
      <c r="L79" s="879"/>
      <c r="M79" s="879"/>
      <c r="N79" s="879"/>
      <c r="O79" s="879"/>
      <c r="P79" s="879"/>
      <c r="Q79" s="879"/>
      <c r="R79" s="879"/>
      <c r="S79" s="879"/>
      <c r="T79" s="879"/>
      <c r="U79" s="879"/>
      <c r="V79" s="879"/>
      <c r="W79" s="879"/>
      <c r="X79" s="879"/>
      <c r="Y79" s="879"/>
      <c r="Z79" s="879"/>
      <c r="AA79" s="879"/>
      <c r="AB79" s="879"/>
      <c r="AC79" s="879"/>
      <c r="AD79" s="879"/>
      <c r="AE79" s="879"/>
      <c r="AF79" s="879"/>
      <c r="AG79" s="879"/>
      <c r="AH79" s="879"/>
      <c r="AI79" s="879"/>
      <c r="AJ79" s="879"/>
      <c r="AK79" s="879"/>
      <c r="AL79" s="880"/>
      <c r="AM79" s="45"/>
    </row>
    <row r="80" spans="2:39" ht="9.75" customHeight="1">
      <c r="B80" s="43"/>
      <c r="C80" s="869" t="s">
        <v>562</v>
      </c>
      <c r="D80" s="870"/>
      <c r="E80" s="870"/>
      <c r="F80" s="870"/>
      <c r="G80" s="870"/>
      <c r="H80" s="870"/>
      <c r="I80" s="870"/>
      <c r="J80" s="870"/>
      <c r="K80" s="870"/>
      <c r="L80" s="870"/>
      <c r="M80" s="870"/>
      <c r="N80" s="870"/>
      <c r="O80" s="870"/>
      <c r="P80" s="870"/>
      <c r="Q80" s="870"/>
      <c r="R80" s="870"/>
      <c r="S80" s="870"/>
      <c r="T80" s="871"/>
      <c r="U80" s="821" t="s">
        <v>380</v>
      </c>
      <c r="V80" s="822"/>
      <c r="W80" s="807">
        <f>SUM(W82:AD89)</f>
        <v>0</v>
      </c>
      <c r="X80" s="808"/>
      <c r="Y80" s="808"/>
      <c r="Z80" s="808"/>
      <c r="AA80" s="808"/>
      <c r="AB80" s="808"/>
      <c r="AC80" s="808"/>
      <c r="AD80" s="809"/>
      <c r="AE80" s="807">
        <f>SUM(AE82:AL89)</f>
        <v>0</v>
      </c>
      <c r="AF80" s="808"/>
      <c r="AG80" s="808"/>
      <c r="AH80" s="808"/>
      <c r="AI80" s="808"/>
      <c r="AJ80" s="808"/>
      <c r="AK80" s="808"/>
      <c r="AL80" s="809"/>
      <c r="AM80" s="45"/>
    </row>
    <row r="81" spans="2:39" ht="9.75" customHeight="1">
      <c r="B81" s="43"/>
      <c r="C81" s="872"/>
      <c r="D81" s="873"/>
      <c r="E81" s="873"/>
      <c r="F81" s="873"/>
      <c r="G81" s="873"/>
      <c r="H81" s="873"/>
      <c r="I81" s="873"/>
      <c r="J81" s="873"/>
      <c r="K81" s="873"/>
      <c r="L81" s="873"/>
      <c r="M81" s="873"/>
      <c r="N81" s="873"/>
      <c r="O81" s="873"/>
      <c r="P81" s="873"/>
      <c r="Q81" s="873"/>
      <c r="R81" s="873"/>
      <c r="S81" s="873"/>
      <c r="T81" s="874"/>
      <c r="U81" s="823"/>
      <c r="V81" s="824"/>
      <c r="W81" s="810"/>
      <c r="X81" s="811"/>
      <c r="Y81" s="811"/>
      <c r="Z81" s="811"/>
      <c r="AA81" s="811"/>
      <c r="AB81" s="811"/>
      <c r="AC81" s="811"/>
      <c r="AD81" s="812"/>
      <c r="AE81" s="810"/>
      <c r="AF81" s="811"/>
      <c r="AG81" s="811"/>
      <c r="AH81" s="811"/>
      <c r="AI81" s="811"/>
      <c r="AJ81" s="811"/>
      <c r="AK81" s="811"/>
      <c r="AL81" s="812"/>
      <c r="AM81" s="45"/>
    </row>
    <row r="82" spans="2:39" ht="9.75" customHeight="1">
      <c r="B82" s="43"/>
      <c r="C82" s="815" t="s">
        <v>663</v>
      </c>
      <c r="D82" s="881"/>
      <c r="E82" s="881"/>
      <c r="F82" s="881"/>
      <c r="G82" s="881"/>
      <c r="H82" s="881"/>
      <c r="I82" s="881"/>
      <c r="J82" s="881"/>
      <c r="K82" s="881"/>
      <c r="L82" s="881"/>
      <c r="M82" s="881"/>
      <c r="N82" s="881"/>
      <c r="O82" s="881"/>
      <c r="P82" s="881"/>
      <c r="Q82" s="881"/>
      <c r="R82" s="881"/>
      <c r="S82" s="881"/>
      <c r="T82" s="882"/>
      <c r="U82" s="821" t="s">
        <v>411</v>
      </c>
      <c r="V82" s="822"/>
      <c r="W82" s="825"/>
      <c r="X82" s="826"/>
      <c r="Y82" s="826"/>
      <c r="Z82" s="826"/>
      <c r="AA82" s="826"/>
      <c r="AB82" s="826"/>
      <c r="AC82" s="826"/>
      <c r="AD82" s="827"/>
      <c r="AE82" s="825"/>
      <c r="AF82" s="826"/>
      <c r="AG82" s="826"/>
      <c r="AH82" s="826"/>
      <c r="AI82" s="826"/>
      <c r="AJ82" s="826"/>
      <c r="AK82" s="826"/>
      <c r="AL82" s="827"/>
      <c r="AM82" s="45"/>
    </row>
    <row r="83" spans="2:39" ht="13.5" customHeight="1">
      <c r="B83" s="43"/>
      <c r="C83" s="883"/>
      <c r="D83" s="884"/>
      <c r="E83" s="884"/>
      <c r="F83" s="884"/>
      <c r="G83" s="884"/>
      <c r="H83" s="884"/>
      <c r="I83" s="884"/>
      <c r="J83" s="884"/>
      <c r="K83" s="884"/>
      <c r="L83" s="884"/>
      <c r="M83" s="884"/>
      <c r="N83" s="884"/>
      <c r="O83" s="884"/>
      <c r="P83" s="884"/>
      <c r="Q83" s="884"/>
      <c r="R83" s="884"/>
      <c r="S83" s="884"/>
      <c r="T83" s="885"/>
      <c r="U83" s="823"/>
      <c r="V83" s="824"/>
      <c r="W83" s="828"/>
      <c r="X83" s="829"/>
      <c r="Y83" s="829"/>
      <c r="Z83" s="829"/>
      <c r="AA83" s="829"/>
      <c r="AB83" s="829"/>
      <c r="AC83" s="829"/>
      <c r="AD83" s="830"/>
      <c r="AE83" s="828"/>
      <c r="AF83" s="829"/>
      <c r="AG83" s="829"/>
      <c r="AH83" s="829"/>
      <c r="AI83" s="829"/>
      <c r="AJ83" s="829"/>
      <c r="AK83" s="829"/>
      <c r="AL83" s="830"/>
      <c r="AM83" s="45"/>
    </row>
    <row r="84" spans="2:39" ht="9.75" customHeight="1">
      <c r="B84" s="43"/>
      <c r="C84" s="815" t="s">
        <v>575</v>
      </c>
      <c r="D84" s="881"/>
      <c r="E84" s="881"/>
      <c r="F84" s="881"/>
      <c r="G84" s="881"/>
      <c r="H84" s="881"/>
      <c r="I84" s="881"/>
      <c r="J84" s="881"/>
      <c r="K84" s="881"/>
      <c r="L84" s="881"/>
      <c r="M84" s="881"/>
      <c r="N84" s="881"/>
      <c r="O84" s="881"/>
      <c r="P84" s="881"/>
      <c r="Q84" s="881"/>
      <c r="R84" s="881"/>
      <c r="S84" s="881"/>
      <c r="T84" s="882"/>
      <c r="U84" s="821" t="s">
        <v>412</v>
      </c>
      <c r="V84" s="822"/>
      <c r="W84" s="825"/>
      <c r="X84" s="826"/>
      <c r="Y84" s="826"/>
      <c r="Z84" s="826"/>
      <c r="AA84" s="826"/>
      <c r="AB84" s="826"/>
      <c r="AC84" s="826"/>
      <c r="AD84" s="827"/>
      <c r="AE84" s="825"/>
      <c r="AF84" s="826"/>
      <c r="AG84" s="826"/>
      <c r="AH84" s="826"/>
      <c r="AI84" s="826"/>
      <c r="AJ84" s="826"/>
      <c r="AK84" s="826"/>
      <c r="AL84" s="827"/>
      <c r="AM84" s="45"/>
    </row>
    <row r="85" spans="2:39" ht="9.75" customHeight="1">
      <c r="B85" s="43"/>
      <c r="C85" s="883"/>
      <c r="D85" s="884"/>
      <c r="E85" s="884"/>
      <c r="F85" s="884"/>
      <c r="G85" s="884"/>
      <c r="H85" s="884"/>
      <c r="I85" s="884"/>
      <c r="J85" s="884"/>
      <c r="K85" s="884"/>
      <c r="L85" s="884"/>
      <c r="M85" s="884"/>
      <c r="N85" s="884"/>
      <c r="O85" s="884"/>
      <c r="P85" s="884"/>
      <c r="Q85" s="884"/>
      <c r="R85" s="884"/>
      <c r="S85" s="884"/>
      <c r="T85" s="885"/>
      <c r="U85" s="823"/>
      <c r="V85" s="824"/>
      <c r="W85" s="828"/>
      <c r="X85" s="829"/>
      <c r="Y85" s="829"/>
      <c r="Z85" s="829"/>
      <c r="AA85" s="829"/>
      <c r="AB85" s="829"/>
      <c r="AC85" s="829"/>
      <c r="AD85" s="830"/>
      <c r="AE85" s="828"/>
      <c r="AF85" s="829"/>
      <c r="AG85" s="829"/>
      <c r="AH85" s="829"/>
      <c r="AI85" s="829"/>
      <c r="AJ85" s="829"/>
      <c r="AK85" s="829"/>
      <c r="AL85" s="830"/>
      <c r="AM85" s="45"/>
    </row>
    <row r="86" spans="2:39" ht="9.75" customHeight="1">
      <c r="B86" s="43"/>
      <c r="C86" s="815" t="s">
        <v>546</v>
      </c>
      <c r="D86" s="881"/>
      <c r="E86" s="881"/>
      <c r="F86" s="881"/>
      <c r="G86" s="881"/>
      <c r="H86" s="881"/>
      <c r="I86" s="881"/>
      <c r="J86" s="881"/>
      <c r="K86" s="881"/>
      <c r="L86" s="881"/>
      <c r="M86" s="881"/>
      <c r="N86" s="881"/>
      <c r="O86" s="881"/>
      <c r="P86" s="881"/>
      <c r="Q86" s="881"/>
      <c r="R86" s="881"/>
      <c r="S86" s="881"/>
      <c r="T86" s="882"/>
      <c r="U86" s="821" t="s">
        <v>443</v>
      </c>
      <c r="V86" s="822"/>
      <c r="W86" s="825"/>
      <c r="X86" s="826"/>
      <c r="Y86" s="826"/>
      <c r="Z86" s="826"/>
      <c r="AA86" s="826"/>
      <c r="AB86" s="826"/>
      <c r="AC86" s="826"/>
      <c r="AD86" s="827"/>
      <c r="AE86" s="825"/>
      <c r="AF86" s="826"/>
      <c r="AG86" s="826"/>
      <c r="AH86" s="826"/>
      <c r="AI86" s="826"/>
      <c r="AJ86" s="826"/>
      <c r="AK86" s="826"/>
      <c r="AL86" s="827"/>
      <c r="AM86" s="45"/>
    </row>
    <row r="87" spans="2:39" ht="9.75" customHeight="1">
      <c r="B87" s="43"/>
      <c r="C87" s="883"/>
      <c r="D87" s="884"/>
      <c r="E87" s="884"/>
      <c r="F87" s="884"/>
      <c r="G87" s="884"/>
      <c r="H87" s="884"/>
      <c r="I87" s="884"/>
      <c r="J87" s="884"/>
      <c r="K87" s="884"/>
      <c r="L87" s="884"/>
      <c r="M87" s="884"/>
      <c r="N87" s="884"/>
      <c r="O87" s="884"/>
      <c r="P87" s="884"/>
      <c r="Q87" s="884"/>
      <c r="R87" s="884"/>
      <c r="S87" s="884"/>
      <c r="T87" s="885"/>
      <c r="U87" s="823"/>
      <c r="V87" s="824"/>
      <c r="W87" s="828"/>
      <c r="X87" s="829"/>
      <c r="Y87" s="829"/>
      <c r="Z87" s="829"/>
      <c r="AA87" s="829"/>
      <c r="AB87" s="829"/>
      <c r="AC87" s="829"/>
      <c r="AD87" s="830"/>
      <c r="AE87" s="828"/>
      <c r="AF87" s="829"/>
      <c r="AG87" s="829"/>
      <c r="AH87" s="829"/>
      <c r="AI87" s="829"/>
      <c r="AJ87" s="829"/>
      <c r="AK87" s="829"/>
      <c r="AL87" s="830"/>
      <c r="AM87" s="45"/>
    </row>
    <row r="88" spans="2:39" ht="9.75" customHeight="1">
      <c r="B88" s="43"/>
      <c r="C88" s="815" t="s">
        <v>571</v>
      </c>
      <c r="D88" s="881"/>
      <c r="E88" s="881"/>
      <c r="F88" s="881"/>
      <c r="G88" s="881"/>
      <c r="H88" s="881"/>
      <c r="I88" s="881"/>
      <c r="J88" s="881"/>
      <c r="K88" s="881"/>
      <c r="L88" s="881"/>
      <c r="M88" s="881"/>
      <c r="N88" s="881"/>
      <c r="O88" s="881"/>
      <c r="P88" s="881"/>
      <c r="Q88" s="881"/>
      <c r="R88" s="881"/>
      <c r="S88" s="881"/>
      <c r="T88" s="882"/>
      <c r="U88" s="821" t="s">
        <v>579</v>
      </c>
      <c r="V88" s="822"/>
      <c r="W88" s="825"/>
      <c r="X88" s="826"/>
      <c r="Y88" s="826"/>
      <c r="Z88" s="826"/>
      <c r="AA88" s="826"/>
      <c r="AB88" s="826"/>
      <c r="AC88" s="826"/>
      <c r="AD88" s="827"/>
      <c r="AE88" s="825"/>
      <c r="AF88" s="826"/>
      <c r="AG88" s="826"/>
      <c r="AH88" s="826"/>
      <c r="AI88" s="826"/>
      <c r="AJ88" s="826"/>
      <c r="AK88" s="826"/>
      <c r="AL88" s="827"/>
      <c r="AM88" s="45"/>
    </row>
    <row r="89" spans="2:39" ht="9.75" customHeight="1">
      <c r="B89" s="43"/>
      <c r="C89" s="883"/>
      <c r="D89" s="884"/>
      <c r="E89" s="884"/>
      <c r="F89" s="884"/>
      <c r="G89" s="884"/>
      <c r="H89" s="884"/>
      <c r="I89" s="884"/>
      <c r="J89" s="884"/>
      <c r="K89" s="884"/>
      <c r="L89" s="884"/>
      <c r="M89" s="884"/>
      <c r="N89" s="884"/>
      <c r="O89" s="884"/>
      <c r="P89" s="884"/>
      <c r="Q89" s="884"/>
      <c r="R89" s="884"/>
      <c r="S89" s="884"/>
      <c r="T89" s="885"/>
      <c r="U89" s="823"/>
      <c r="V89" s="824"/>
      <c r="W89" s="828"/>
      <c r="X89" s="829"/>
      <c r="Y89" s="829"/>
      <c r="Z89" s="829"/>
      <c r="AA89" s="829"/>
      <c r="AB89" s="829"/>
      <c r="AC89" s="829"/>
      <c r="AD89" s="830"/>
      <c r="AE89" s="828"/>
      <c r="AF89" s="829"/>
      <c r="AG89" s="829"/>
      <c r="AH89" s="829"/>
      <c r="AI89" s="829"/>
      <c r="AJ89" s="829"/>
      <c r="AK89" s="829"/>
      <c r="AL89" s="830"/>
      <c r="AM89" s="45"/>
    </row>
    <row r="90" spans="2:39" ht="9.75" customHeight="1">
      <c r="B90" s="43"/>
      <c r="C90" s="869" t="s">
        <v>564</v>
      </c>
      <c r="D90" s="870"/>
      <c r="E90" s="870"/>
      <c r="F90" s="870"/>
      <c r="G90" s="870"/>
      <c r="H90" s="870"/>
      <c r="I90" s="870"/>
      <c r="J90" s="870"/>
      <c r="K90" s="870"/>
      <c r="L90" s="870"/>
      <c r="M90" s="870"/>
      <c r="N90" s="870"/>
      <c r="O90" s="870"/>
      <c r="P90" s="870"/>
      <c r="Q90" s="870"/>
      <c r="R90" s="870"/>
      <c r="S90" s="870"/>
      <c r="T90" s="871"/>
      <c r="U90" s="821" t="s">
        <v>381</v>
      </c>
      <c r="V90" s="822"/>
      <c r="W90" s="857">
        <f>SUM(W92:AD101)</f>
        <v>0</v>
      </c>
      <c r="X90" s="858"/>
      <c r="Y90" s="858"/>
      <c r="Z90" s="858"/>
      <c r="AA90" s="858"/>
      <c r="AB90" s="858"/>
      <c r="AC90" s="858"/>
      <c r="AD90" s="859"/>
      <c r="AE90" s="857">
        <f>SUM(AE92:AL101)</f>
        <v>0</v>
      </c>
      <c r="AF90" s="858"/>
      <c r="AG90" s="858"/>
      <c r="AH90" s="858"/>
      <c r="AI90" s="858"/>
      <c r="AJ90" s="858"/>
      <c r="AK90" s="858"/>
      <c r="AL90" s="859"/>
      <c r="AM90" s="45"/>
    </row>
    <row r="91" spans="2:39" ht="9.75" customHeight="1">
      <c r="B91" s="43"/>
      <c r="C91" s="872"/>
      <c r="D91" s="873"/>
      <c r="E91" s="873"/>
      <c r="F91" s="873"/>
      <c r="G91" s="873"/>
      <c r="H91" s="873"/>
      <c r="I91" s="873"/>
      <c r="J91" s="873"/>
      <c r="K91" s="873"/>
      <c r="L91" s="873"/>
      <c r="M91" s="873"/>
      <c r="N91" s="873"/>
      <c r="O91" s="873"/>
      <c r="P91" s="873"/>
      <c r="Q91" s="873"/>
      <c r="R91" s="873"/>
      <c r="S91" s="873"/>
      <c r="T91" s="874"/>
      <c r="U91" s="823"/>
      <c r="V91" s="824"/>
      <c r="W91" s="860"/>
      <c r="X91" s="861"/>
      <c r="Y91" s="861"/>
      <c r="Z91" s="861"/>
      <c r="AA91" s="861"/>
      <c r="AB91" s="861"/>
      <c r="AC91" s="861"/>
      <c r="AD91" s="862"/>
      <c r="AE91" s="860"/>
      <c r="AF91" s="861"/>
      <c r="AG91" s="861"/>
      <c r="AH91" s="861"/>
      <c r="AI91" s="861"/>
      <c r="AJ91" s="861"/>
      <c r="AK91" s="861"/>
      <c r="AL91" s="862"/>
      <c r="AM91" s="45"/>
    </row>
    <row r="92" spans="2:39" ht="9.75" customHeight="1">
      <c r="B92" s="43"/>
      <c r="C92" s="815" t="s">
        <v>664</v>
      </c>
      <c r="D92" s="881"/>
      <c r="E92" s="881"/>
      <c r="F92" s="881"/>
      <c r="G92" s="881"/>
      <c r="H92" s="881"/>
      <c r="I92" s="881"/>
      <c r="J92" s="881"/>
      <c r="K92" s="881"/>
      <c r="L92" s="881"/>
      <c r="M92" s="881"/>
      <c r="N92" s="881"/>
      <c r="O92" s="881"/>
      <c r="P92" s="881"/>
      <c r="Q92" s="881"/>
      <c r="R92" s="881"/>
      <c r="S92" s="881"/>
      <c r="T92" s="882"/>
      <c r="U92" s="821" t="s">
        <v>408</v>
      </c>
      <c r="V92" s="822"/>
      <c r="W92" s="863"/>
      <c r="X92" s="864"/>
      <c r="Y92" s="864"/>
      <c r="Z92" s="864"/>
      <c r="AA92" s="864"/>
      <c r="AB92" s="864"/>
      <c r="AC92" s="864"/>
      <c r="AD92" s="865"/>
      <c r="AE92" s="863"/>
      <c r="AF92" s="864"/>
      <c r="AG92" s="864"/>
      <c r="AH92" s="864"/>
      <c r="AI92" s="864"/>
      <c r="AJ92" s="864"/>
      <c r="AK92" s="864"/>
      <c r="AL92" s="865"/>
      <c r="AM92" s="45"/>
    </row>
    <row r="93" spans="2:39" ht="13.5" customHeight="1">
      <c r="B93" s="43"/>
      <c r="C93" s="883"/>
      <c r="D93" s="884"/>
      <c r="E93" s="884"/>
      <c r="F93" s="884"/>
      <c r="G93" s="884"/>
      <c r="H93" s="884"/>
      <c r="I93" s="884"/>
      <c r="J93" s="884"/>
      <c r="K93" s="884"/>
      <c r="L93" s="884"/>
      <c r="M93" s="884"/>
      <c r="N93" s="884"/>
      <c r="O93" s="884"/>
      <c r="P93" s="884"/>
      <c r="Q93" s="884"/>
      <c r="R93" s="884"/>
      <c r="S93" s="884"/>
      <c r="T93" s="885"/>
      <c r="U93" s="823"/>
      <c r="V93" s="824"/>
      <c r="W93" s="866"/>
      <c r="X93" s="867"/>
      <c r="Y93" s="867"/>
      <c r="Z93" s="867"/>
      <c r="AA93" s="867"/>
      <c r="AB93" s="867"/>
      <c r="AC93" s="867"/>
      <c r="AD93" s="868"/>
      <c r="AE93" s="866"/>
      <c r="AF93" s="867"/>
      <c r="AG93" s="867"/>
      <c r="AH93" s="867"/>
      <c r="AI93" s="867"/>
      <c r="AJ93" s="867"/>
      <c r="AK93" s="867"/>
      <c r="AL93" s="868"/>
      <c r="AM93" s="45"/>
    </row>
    <row r="94" spans="2:39" ht="9.75" customHeight="1">
      <c r="B94" s="43"/>
      <c r="C94" s="815" t="s">
        <v>576</v>
      </c>
      <c r="D94" s="881"/>
      <c r="E94" s="881"/>
      <c r="F94" s="881"/>
      <c r="G94" s="881"/>
      <c r="H94" s="881"/>
      <c r="I94" s="881"/>
      <c r="J94" s="881"/>
      <c r="K94" s="881"/>
      <c r="L94" s="881"/>
      <c r="M94" s="881"/>
      <c r="N94" s="881"/>
      <c r="O94" s="881"/>
      <c r="P94" s="881"/>
      <c r="Q94" s="881"/>
      <c r="R94" s="881"/>
      <c r="S94" s="881"/>
      <c r="T94" s="882"/>
      <c r="U94" s="821" t="s">
        <v>409</v>
      </c>
      <c r="V94" s="822"/>
      <c r="W94" s="863"/>
      <c r="X94" s="864"/>
      <c r="Y94" s="864"/>
      <c r="Z94" s="864"/>
      <c r="AA94" s="864"/>
      <c r="AB94" s="864"/>
      <c r="AC94" s="864"/>
      <c r="AD94" s="865"/>
      <c r="AE94" s="863"/>
      <c r="AF94" s="864"/>
      <c r="AG94" s="864"/>
      <c r="AH94" s="864"/>
      <c r="AI94" s="864"/>
      <c r="AJ94" s="864"/>
      <c r="AK94" s="864"/>
      <c r="AL94" s="865"/>
      <c r="AM94" s="45"/>
    </row>
    <row r="95" spans="2:39" ht="15" customHeight="1">
      <c r="B95" s="43"/>
      <c r="C95" s="883"/>
      <c r="D95" s="884"/>
      <c r="E95" s="884"/>
      <c r="F95" s="884"/>
      <c r="G95" s="884"/>
      <c r="H95" s="884"/>
      <c r="I95" s="884"/>
      <c r="J95" s="884"/>
      <c r="K95" s="884"/>
      <c r="L95" s="884"/>
      <c r="M95" s="884"/>
      <c r="N95" s="884"/>
      <c r="O95" s="884"/>
      <c r="P95" s="884"/>
      <c r="Q95" s="884"/>
      <c r="R95" s="884"/>
      <c r="S95" s="884"/>
      <c r="T95" s="885"/>
      <c r="U95" s="823"/>
      <c r="V95" s="824"/>
      <c r="W95" s="866"/>
      <c r="X95" s="867"/>
      <c r="Y95" s="867"/>
      <c r="Z95" s="867"/>
      <c r="AA95" s="867"/>
      <c r="AB95" s="867"/>
      <c r="AC95" s="867"/>
      <c r="AD95" s="868"/>
      <c r="AE95" s="866"/>
      <c r="AF95" s="867"/>
      <c r="AG95" s="867"/>
      <c r="AH95" s="867"/>
      <c r="AI95" s="867"/>
      <c r="AJ95" s="867"/>
      <c r="AK95" s="867"/>
      <c r="AL95" s="868"/>
      <c r="AM95" s="45"/>
    </row>
    <row r="96" spans="2:39" ht="9.75" customHeight="1">
      <c r="B96" s="43"/>
      <c r="C96" s="815" t="s">
        <v>577</v>
      </c>
      <c r="D96" s="881"/>
      <c r="E96" s="881"/>
      <c r="F96" s="881"/>
      <c r="G96" s="881"/>
      <c r="H96" s="881"/>
      <c r="I96" s="881"/>
      <c r="J96" s="881"/>
      <c r="K96" s="881"/>
      <c r="L96" s="881"/>
      <c r="M96" s="881"/>
      <c r="N96" s="881"/>
      <c r="O96" s="881"/>
      <c r="P96" s="881"/>
      <c r="Q96" s="881"/>
      <c r="R96" s="881"/>
      <c r="S96" s="881"/>
      <c r="T96" s="882"/>
      <c r="U96" s="821" t="s">
        <v>580</v>
      </c>
      <c r="V96" s="822"/>
      <c r="W96" s="863"/>
      <c r="X96" s="864"/>
      <c r="Y96" s="864"/>
      <c r="Z96" s="864"/>
      <c r="AA96" s="864"/>
      <c r="AB96" s="864"/>
      <c r="AC96" s="864"/>
      <c r="AD96" s="865"/>
      <c r="AE96" s="863"/>
      <c r="AF96" s="864"/>
      <c r="AG96" s="864"/>
      <c r="AH96" s="864"/>
      <c r="AI96" s="864"/>
      <c r="AJ96" s="864"/>
      <c r="AK96" s="864"/>
      <c r="AL96" s="865"/>
      <c r="AM96" s="45"/>
    </row>
    <row r="97" spans="2:39" ht="9.75" customHeight="1">
      <c r="B97" s="43"/>
      <c r="C97" s="883"/>
      <c r="D97" s="884"/>
      <c r="E97" s="884"/>
      <c r="F97" s="884"/>
      <c r="G97" s="884"/>
      <c r="H97" s="884"/>
      <c r="I97" s="884"/>
      <c r="J97" s="884"/>
      <c r="K97" s="884"/>
      <c r="L97" s="884"/>
      <c r="M97" s="884"/>
      <c r="N97" s="884"/>
      <c r="O97" s="884"/>
      <c r="P97" s="884"/>
      <c r="Q97" s="884"/>
      <c r="R97" s="884"/>
      <c r="S97" s="884"/>
      <c r="T97" s="885"/>
      <c r="U97" s="823"/>
      <c r="V97" s="824"/>
      <c r="W97" s="866"/>
      <c r="X97" s="867"/>
      <c r="Y97" s="867"/>
      <c r="Z97" s="867"/>
      <c r="AA97" s="867"/>
      <c r="AB97" s="867"/>
      <c r="AC97" s="867"/>
      <c r="AD97" s="868"/>
      <c r="AE97" s="866"/>
      <c r="AF97" s="867"/>
      <c r="AG97" s="867"/>
      <c r="AH97" s="867"/>
      <c r="AI97" s="867"/>
      <c r="AJ97" s="867"/>
      <c r="AK97" s="867"/>
      <c r="AL97" s="868"/>
      <c r="AM97" s="45"/>
    </row>
    <row r="98" spans="2:39" ht="9.75" customHeight="1">
      <c r="B98" s="43"/>
      <c r="C98" s="815" t="s">
        <v>578</v>
      </c>
      <c r="D98" s="881"/>
      <c r="E98" s="881"/>
      <c r="F98" s="881"/>
      <c r="G98" s="881"/>
      <c r="H98" s="881"/>
      <c r="I98" s="881"/>
      <c r="J98" s="881"/>
      <c r="K98" s="881"/>
      <c r="L98" s="881"/>
      <c r="M98" s="881"/>
      <c r="N98" s="881"/>
      <c r="O98" s="881"/>
      <c r="P98" s="881"/>
      <c r="Q98" s="881"/>
      <c r="R98" s="881"/>
      <c r="S98" s="881"/>
      <c r="T98" s="882"/>
      <c r="U98" s="821" t="s">
        <v>581</v>
      </c>
      <c r="V98" s="822"/>
      <c r="W98" s="863"/>
      <c r="X98" s="864"/>
      <c r="Y98" s="864"/>
      <c r="Z98" s="864"/>
      <c r="AA98" s="864"/>
      <c r="AB98" s="864"/>
      <c r="AC98" s="864"/>
      <c r="AD98" s="865"/>
      <c r="AE98" s="863"/>
      <c r="AF98" s="864"/>
      <c r="AG98" s="864"/>
      <c r="AH98" s="864"/>
      <c r="AI98" s="864"/>
      <c r="AJ98" s="864"/>
      <c r="AK98" s="864"/>
      <c r="AL98" s="865"/>
      <c r="AM98" s="45"/>
    </row>
    <row r="99" spans="2:39" ht="9.75" customHeight="1">
      <c r="B99" s="43"/>
      <c r="C99" s="883"/>
      <c r="D99" s="884"/>
      <c r="E99" s="884"/>
      <c r="F99" s="884"/>
      <c r="G99" s="884"/>
      <c r="H99" s="884"/>
      <c r="I99" s="884"/>
      <c r="J99" s="884"/>
      <c r="K99" s="884"/>
      <c r="L99" s="884"/>
      <c r="M99" s="884"/>
      <c r="N99" s="884"/>
      <c r="O99" s="884"/>
      <c r="P99" s="884"/>
      <c r="Q99" s="884"/>
      <c r="R99" s="884"/>
      <c r="S99" s="884"/>
      <c r="T99" s="885"/>
      <c r="U99" s="823"/>
      <c r="V99" s="824"/>
      <c r="W99" s="866"/>
      <c r="X99" s="867"/>
      <c r="Y99" s="867"/>
      <c r="Z99" s="867"/>
      <c r="AA99" s="867"/>
      <c r="AB99" s="867"/>
      <c r="AC99" s="867"/>
      <c r="AD99" s="868"/>
      <c r="AE99" s="866"/>
      <c r="AF99" s="867"/>
      <c r="AG99" s="867"/>
      <c r="AH99" s="867"/>
      <c r="AI99" s="867"/>
      <c r="AJ99" s="867"/>
      <c r="AK99" s="867"/>
      <c r="AL99" s="868"/>
      <c r="AM99" s="45"/>
    </row>
    <row r="100" spans="2:39" ht="9.75" customHeight="1">
      <c r="B100" s="43"/>
      <c r="C100" s="815" t="s">
        <v>426</v>
      </c>
      <c r="D100" s="881"/>
      <c r="E100" s="881"/>
      <c r="F100" s="881"/>
      <c r="G100" s="881"/>
      <c r="H100" s="881"/>
      <c r="I100" s="881"/>
      <c r="J100" s="881"/>
      <c r="K100" s="881"/>
      <c r="L100" s="881"/>
      <c r="M100" s="881"/>
      <c r="N100" s="881"/>
      <c r="O100" s="881"/>
      <c r="P100" s="881"/>
      <c r="Q100" s="881"/>
      <c r="R100" s="881"/>
      <c r="S100" s="881"/>
      <c r="T100" s="882"/>
      <c r="U100" s="821" t="s">
        <v>582</v>
      </c>
      <c r="V100" s="822"/>
      <c r="W100" s="863"/>
      <c r="X100" s="864"/>
      <c r="Y100" s="864"/>
      <c r="Z100" s="864"/>
      <c r="AA100" s="864"/>
      <c r="AB100" s="864"/>
      <c r="AC100" s="864"/>
      <c r="AD100" s="865"/>
      <c r="AE100" s="863"/>
      <c r="AF100" s="864"/>
      <c r="AG100" s="864"/>
      <c r="AH100" s="864"/>
      <c r="AI100" s="864"/>
      <c r="AJ100" s="864"/>
      <c r="AK100" s="864"/>
      <c r="AL100" s="865"/>
      <c r="AM100" s="45"/>
    </row>
    <row r="101" spans="2:39" ht="9.75" customHeight="1">
      <c r="B101" s="43"/>
      <c r="C101" s="883"/>
      <c r="D101" s="884"/>
      <c r="E101" s="884"/>
      <c r="F101" s="884"/>
      <c r="G101" s="884"/>
      <c r="H101" s="884"/>
      <c r="I101" s="884"/>
      <c r="J101" s="884"/>
      <c r="K101" s="884"/>
      <c r="L101" s="884"/>
      <c r="M101" s="884"/>
      <c r="N101" s="884"/>
      <c r="O101" s="884"/>
      <c r="P101" s="884"/>
      <c r="Q101" s="884"/>
      <c r="R101" s="884"/>
      <c r="S101" s="884"/>
      <c r="T101" s="885"/>
      <c r="U101" s="823"/>
      <c r="V101" s="824"/>
      <c r="W101" s="866"/>
      <c r="X101" s="867"/>
      <c r="Y101" s="867"/>
      <c r="Z101" s="867"/>
      <c r="AA101" s="867"/>
      <c r="AB101" s="867"/>
      <c r="AC101" s="867"/>
      <c r="AD101" s="868"/>
      <c r="AE101" s="866"/>
      <c r="AF101" s="867"/>
      <c r="AG101" s="867"/>
      <c r="AH101" s="867"/>
      <c r="AI101" s="867"/>
      <c r="AJ101" s="867"/>
      <c r="AK101" s="867"/>
      <c r="AL101" s="868"/>
      <c r="AM101" s="45"/>
    </row>
    <row r="102" spans="2:39" ht="9.75" customHeight="1">
      <c r="B102" s="43"/>
      <c r="C102" s="869" t="s">
        <v>665</v>
      </c>
      <c r="D102" s="870"/>
      <c r="E102" s="870"/>
      <c r="F102" s="870"/>
      <c r="G102" s="870"/>
      <c r="H102" s="870"/>
      <c r="I102" s="870"/>
      <c r="J102" s="870"/>
      <c r="K102" s="870"/>
      <c r="L102" s="870"/>
      <c r="M102" s="870"/>
      <c r="N102" s="870"/>
      <c r="O102" s="870"/>
      <c r="P102" s="870"/>
      <c r="Q102" s="870"/>
      <c r="R102" s="870"/>
      <c r="S102" s="870"/>
      <c r="T102" s="871"/>
      <c r="U102" s="821" t="s">
        <v>382</v>
      </c>
      <c r="V102" s="822"/>
      <c r="W102" s="807">
        <f>W80-W90</f>
        <v>0</v>
      </c>
      <c r="X102" s="808"/>
      <c r="Y102" s="808"/>
      <c r="Z102" s="808"/>
      <c r="AA102" s="808"/>
      <c r="AB102" s="808"/>
      <c r="AC102" s="808"/>
      <c r="AD102" s="809"/>
      <c r="AE102" s="807">
        <f>AE80-AE90</f>
        <v>0</v>
      </c>
      <c r="AF102" s="808"/>
      <c r="AG102" s="808"/>
      <c r="AH102" s="808"/>
      <c r="AI102" s="808"/>
      <c r="AJ102" s="808"/>
      <c r="AK102" s="808"/>
      <c r="AL102" s="809"/>
      <c r="AM102" s="45"/>
    </row>
    <row r="103" spans="2:39" ht="15" customHeight="1">
      <c r="B103" s="43"/>
      <c r="C103" s="872"/>
      <c r="D103" s="873"/>
      <c r="E103" s="873"/>
      <c r="F103" s="873"/>
      <c r="G103" s="873"/>
      <c r="H103" s="873"/>
      <c r="I103" s="873"/>
      <c r="J103" s="873"/>
      <c r="K103" s="873"/>
      <c r="L103" s="873"/>
      <c r="M103" s="873"/>
      <c r="N103" s="873"/>
      <c r="O103" s="873"/>
      <c r="P103" s="873"/>
      <c r="Q103" s="873"/>
      <c r="R103" s="873"/>
      <c r="S103" s="873"/>
      <c r="T103" s="874"/>
      <c r="U103" s="823"/>
      <c r="V103" s="824"/>
      <c r="W103" s="810"/>
      <c r="X103" s="811"/>
      <c r="Y103" s="811"/>
      <c r="Z103" s="811"/>
      <c r="AA103" s="811"/>
      <c r="AB103" s="811"/>
      <c r="AC103" s="811"/>
      <c r="AD103" s="812"/>
      <c r="AE103" s="810"/>
      <c r="AF103" s="811"/>
      <c r="AG103" s="811"/>
      <c r="AH103" s="811"/>
      <c r="AI103" s="811"/>
      <c r="AJ103" s="811"/>
      <c r="AK103" s="811"/>
      <c r="AL103" s="812"/>
      <c r="AM103" s="45"/>
    </row>
    <row r="104" spans="2:39" ht="9.75" customHeight="1">
      <c r="B104" s="43"/>
      <c r="C104" s="869" t="s">
        <v>666</v>
      </c>
      <c r="D104" s="870"/>
      <c r="E104" s="870"/>
      <c r="F104" s="870"/>
      <c r="G104" s="870"/>
      <c r="H104" s="870"/>
      <c r="I104" s="870"/>
      <c r="J104" s="870"/>
      <c r="K104" s="870"/>
      <c r="L104" s="870"/>
      <c r="M104" s="870"/>
      <c r="N104" s="870"/>
      <c r="O104" s="870"/>
      <c r="P104" s="870"/>
      <c r="Q104" s="870"/>
      <c r="R104" s="870"/>
      <c r="S104" s="870"/>
      <c r="T104" s="871"/>
      <c r="U104" s="821" t="s">
        <v>387</v>
      </c>
      <c r="V104" s="822"/>
      <c r="W104" s="807">
        <f>W50+W76+W102</f>
        <v>0</v>
      </c>
      <c r="X104" s="808"/>
      <c r="Y104" s="808"/>
      <c r="Z104" s="808"/>
      <c r="AA104" s="808"/>
      <c r="AB104" s="808"/>
      <c r="AC104" s="808"/>
      <c r="AD104" s="809"/>
      <c r="AE104" s="807">
        <f>AE50+AE76+AE102</f>
        <v>0</v>
      </c>
      <c r="AF104" s="808"/>
      <c r="AG104" s="808"/>
      <c r="AH104" s="808"/>
      <c r="AI104" s="808"/>
      <c r="AJ104" s="808"/>
      <c r="AK104" s="808"/>
      <c r="AL104" s="809"/>
      <c r="AM104" s="45"/>
    </row>
    <row r="105" spans="2:39" ht="13.5" customHeight="1">
      <c r="B105" s="43"/>
      <c r="C105" s="872"/>
      <c r="D105" s="873"/>
      <c r="E105" s="873"/>
      <c r="F105" s="873"/>
      <c r="G105" s="873"/>
      <c r="H105" s="873"/>
      <c r="I105" s="873"/>
      <c r="J105" s="873"/>
      <c r="K105" s="873"/>
      <c r="L105" s="873"/>
      <c r="M105" s="873"/>
      <c r="N105" s="873"/>
      <c r="O105" s="873"/>
      <c r="P105" s="873"/>
      <c r="Q105" s="873"/>
      <c r="R105" s="873"/>
      <c r="S105" s="873"/>
      <c r="T105" s="874"/>
      <c r="U105" s="823"/>
      <c r="V105" s="824"/>
      <c r="W105" s="810"/>
      <c r="X105" s="811"/>
      <c r="Y105" s="811"/>
      <c r="Z105" s="811"/>
      <c r="AA105" s="811"/>
      <c r="AB105" s="811"/>
      <c r="AC105" s="811"/>
      <c r="AD105" s="812"/>
      <c r="AE105" s="810"/>
      <c r="AF105" s="811"/>
      <c r="AG105" s="811"/>
      <c r="AH105" s="811"/>
      <c r="AI105" s="811"/>
      <c r="AJ105" s="811"/>
      <c r="AK105" s="811"/>
      <c r="AL105" s="812"/>
      <c r="AM105" s="45"/>
    </row>
    <row r="106" spans="2:39" ht="9.75" customHeight="1">
      <c r="B106" s="43"/>
      <c r="C106" s="869" t="str">
        <f>CONCATENATE("Остаток денежных средств и их эквивалентов на ",DAY('Форма №1'!AH54),".",MONTH('Форма №1'!AH54),".",YEAR('Форма №1'!AH54)," г.")</f>
        <v>Остаток денежных средств и их эквивалентов на 31.12.2018 г.</v>
      </c>
      <c r="D106" s="870"/>
      <c r="E106" s="870"/>
      <c r="F106" s="870"/>
      <c r="G106" s="870"/>
      <c r="H106" s="870"/>
      <c r="I106" s="870"/>
      <c r="J106" s="870"/>
      <c r="K106" s="870"/>
      <c r="L106" s="870"/>
      <c r="M106" s="870"/>
      <c r="N106" s="870"/>
      <c r="O106" s="870"/>
      <c r="P106" s="870"/>
      <c r="Q106" s="870"/>
      <c r="R106" s="870"/>
      <c r="S106" s="870"/>
      <c r="T106" s="871"/>
      <c r="U106" s="821" t="s">
        <v>390</v>
      </c>
      <c r="V106" s="822"/>
      <c r="W106" s="825"/>
      <c r="X106" s="826"/>
      <c r="Y106" s="826"/>
      <c r="Z106" s="826"/>
      <c r="AA106" s="826"/>
      <c r="AB106" s="826"/>
      <c r="AC106" s="826"/>
      <c r="AD106" s="827"/>
      <c r="AE106" s="825"/>
      <c r="AF106" s="826"/>
      <c r="AG106" s="826"/>
      <c r="AH106" s="826"/>
      <c r="AI106" s="826"/>
      <c r="AJ106" s="826"/>
      <c r="AK106" s="826"/>
      <c r="AL106" s="827"/>
      <c r="AM106" s="45"/>
    </row>
    <row r="107" spans="2:39" ht="9.75" customHeight="1">
      <c r="B107" s="43"/>
      <c r="C107" s="889"/>
      <c r="D107" s="890"/>
      <c r="E107" s="890"/>
      <c r="F107" s="890"/>
      <c r="G107" s="890"/>
      <c r="H107" s="890"/>
      <c r="I107" s="890"/>
      <c r="J107" s="890"/>
      <c r="K107" s="890"/>
      <c r="L107" s="890"/>
      <c r="M107" s="890"/>
      <c r="N107" s="890"/>
      <c r="O107" s="890"/>
      <c r="P107" s="890"/>
      <c r="Q107" s="890"/>
      <c r="R107" s="890"/>
      <c r="S107" s="890"/>
      <c r="T107" s="891"/>
      <c r="U107" s="892"/>
      <c r="V107" s="893"/>
      <c r="W107" s="886"/>
      <c r="X107" s="887"/>
      <c r="Y107" s="887"/>
      <c r="Z107" s="887"/>
      <c r="AA107" s="887"/>
      <c r="AB107" s="887"/>
      <c r="AC107" s="887"/>
      <c r="AD107" s="888"/>
      <c r="AE107" s="886"/>
      <c r="AF107" s="887"/>
      <c r="AG107" s="887"/>
      <c r="AH107" s="887"/>
      <c r="AI107" s="887"/>
      <c r="AJ107" s="887"/>
      <c r="AK107" s="887"/>
      <c r="AL107" s="888"/>
      <c r="AM107" s="45"/>
    </row>
    <row r="108" spans="2:39" ht="9.75" customHeight="1">
      <c r="B108" s="43"/>
      <c r="C108" s="840" t="s">
        <v>667</v>
      </c>
      <c r="D108" s="841"/>
      <c r="E108" s="841"/>
      <c r="F108" s="841"/>
      <c r="G108" s="841"/>
      <c r="H108" s="841"/>
      <c r="I108" s="841"/>
      <c r="J108" s="841"/>
      <c r="K108" s="841"/>
      <c r="L108" s="841"/>
      <c r="M108" s="841"/>
      <c r="N108" s="841"/>
      <c r="O108" s="841"/>
      <c r="P108" s="841"/>
      <c r="Q108" s="841"/>
      <c r="R108" s="841"/>
      <c r="S108" s="841"/>
      <c r="T108" s="842"/>
      <c r="U108" s="821" t="s">
        <v>391</v>
      </c>
      <c r="V108" s="822"/>
      <c r="W108" s="807">
        <f>W106+W104</f>
        <v>0</v>
      </c>
      <c r="X108" s="808"/>
      <c r="Y108" s="808"/>
      <c r="Z108" s="808"/>
      <c r="AA108" s="808"/>
      <c r="AB108" s="808"/>
      <c r="AC108" s="808"/>
      <c r="AD108" s="809"/>
      <c r="AE108" s="807">
        <f>AE106+AE104</f>
        <v>0</v>
      </c>
      <c r="AF108" s="808"/>
      <c r="AG108" s="808"/>
      <c r="AH108" s="808"/>
      <c r="AI108" s="808"/>
      <c r="AJ108" s="808"/>
      <c r="AK108" s="808"/>
      <c r="AL108" s="809"/>
      <c r="AM108" s="45"/>
    </row>
    <row r="109" spans="2:39" ht="16.5" customHeight="1">
      <c r="B109" s="43"/>
      <c r="C109" s="231" t="s">
        <v>361</v>
      </c>
      <c r="D109" s="894"/>
      <c r="E109" s="894"/>
      <c r="F109" s="894"/>
      <c r="G109" s="894"/>
      <c r="H109" s="894"/>
      <c r="I109" s="894"/>
      <c r="J109" s="894"/>
      <c r="K109" s="232">
        <v>20</v>
      </c>
      <c r="L109" s="232"/>
      <c r="M109" s="232" t="s">
        <v>371</v>
      </c>
      <c r="N109" s="232"/>
      <c r="O109" s="232"/>
      <c r="P109" s="232"/>
      <c r="Q109" s="232"/>
      <c r="R109" s="232"/>
      <c r="S109" s="232"/>
      <c r="T109" s="457"/>
      <c r="U109" s="823"/>
      <c r="V109" s="824"/>
      <c r="W109" s="810"/>
      <c r="X109" s="811"/>
      <c r="Y109" s="811"/>
      <c r="Z109" s="811"/>
      <c r="AA109" s="811"/>
      <c r="AB109" s="811"/>
      <c r="AC109" s="811"/>
      <c r="AD109" s="812"/>
      <c r="AE109" s="810"/>
      <c r="AF109" s="811"/>
      <c r="AG109" s="811"/>
      <c r="AH109" s="811"/>
      <c r="AI109" s="811"/>
      <c r="AJ109" s="811"/>
      <c r="AK109" s="811"/>
      <c r="AL109" s="812"/>
      <c r="AM109" s="45"/>
    </row>
    <row r="110" spans="2:39" ht="9.75" customHeight="1">
      <c r="B110" s="43"/>
      <c r="C110" s="869" t="s">
        <v>668</v>
      </c>
      <c r="D110" s="870"/>
      <c r="E110" s="870"/>
      <c r="F110" s="870"/>
      <c r="G110" s="870"/>
      <c r="H110" s="870"/>
      <c r="I110" s="870"/>
      <c r="J110" s="870"/>
      <c r="K110" s="870"/>
      <c r="L110" s="870"/>
      <c r="M110" s="870"/>
      <c r="N110" s="870"/>
      <c r="O110" s="870"/>
      <c r="P110" s="870"/>
      <c r="Q110" s="870"/>
      <c r="R110" s="870"/>
      <c r="S110" s="870"/>
      <c r="T110" s="871"/>
      <c r="U110" s="821" t="s">
        <v>392</v>
      </c>
      <c r="V110" s="822"/>
      <c r="W110" s="825"/>
      <c r="X110" s="826"/>
      <c r="Y110" s="826"/>
      <c r="Z110" s="826"/>
      <c r="AA110" s="826"/>
      <c r="AB110" s="826"/>
      <c r="AC110" s="826"/>
      <c r="AD110" s="827"/>
      <c r="AE110" s="825"/>
      <c r="AF110" s="826"/>
      <c r="AG110" s="826"/>
      <c r="AH110" s="826"/>
      <c r="AI110" s="826"/>
      <c r="AJ110" s="826"/>
      <c r="AK110" s="826"/>
      <c r="AL110" s="827"/>
      <c r="AM110" s="45"/>
    </row>
    <row r="111" spans="2:39" ht="15" customHeight="1">
      <c r="B111" s="43"/>
      <c r="C111" s="872"/>
      <c r="D111" s="873"/>
      <c r="E111" s="873"/>
      <c r="F111" s="873"/>
      <c r="G111" s="873"/>
      <c r="H111" s="873"/>
      <c r="I111" s="873"/>
      <c r="J111" s="873"/>
      <c r="K111" s="873"/>
      <c r="L111" s="873"/>
      <c r="M111" s="873"/>
      <c r="N111" s="873"/>
      <c r="O111" s="873"/>
      <c r="P111" s="873"/>
      <c r="Q111" s="873"/>
      <c r="R111" s="873"/>
      <c r="S111" s="873"/>
      <c r="T111" s="874"/>
      <c r="U111" s="823"/>
      <c r="V111" s="824"/>
      <c r="W111" s="828"/>
      <c r="X111" s="829"/>
      <c r="Y111" s="829"/>
      <c r="Z111" s="829"/>
      <c r="AA111" s="829"/>
      <c r="AB111" s="829"/>
      <c r="AC111" s="829"/>
      <c r="AD111" s="830"/>
      <c r="AE111" s="828"/>
      <c r="AF111" s="829"/>
      <c r="AG111" s="829"/>
      <c r="AH111" s="829"/>
      <c r="AI111" s="829"/>
      <c r="AJ111" s="829"/>
      <c r="AK111" s="829"/>
      <c r="AL111" s="830"/>
      <c r="AM111" s="45"/>
    </row>
    <row r="112" spans="2:39" ht="10.5" customHeight="1">
      <c r="B112" s="43"/>
      <c r="C112" s="125"/>
      <c r="D112" s="125"/>
      <c r="E112" s="125"/>
      <c r="F112" s="125"/>
      <c r="G112" s="125"/>
      <c r="H112" s="125"/>
      <c r="I112" s="125"/>
      <c r="J112" s="125"/>
      <c r="K112" s="125"/>
      <c r="L112" s="125"/>
      <c r="M112" s="125"/>
      <c r="N112" s="125"/>
      <c r="O112" s="125"/>
      <c r="P112" s="125"/>
      <c r="Q112" s="125"/>
      <c r="R112" s="125"/>
      <c r="S112" s="125"/>
      <c r="T112" s="125"/>
      <c r="U112" s="126"/>
      <c r="V112" s="126"/>
      <c r="W112" s="105"/>
      <c r="X112" s="105"/>
      <c r="Y112" s="105"/>
      <c r="Z112" s="105"/>
      <c r="AA112" s="105"/>
      <c r="AB112" s="51"/>
      <c r="AC112" s="51"/>
      <c r="AD112" s="51"/>
      <c r="AE112" s="51"/>
      <c r="AF112" s="51"/>
      <c r="AG112" s="51"/>
      <c r="AH112" s="51"/>
      <c r="AI112" s="52"/>
      <c r="AJ112" s="52"/>
      <c r="AK112" s="52"/>
      <c r="AL112" s="52"/>
      <c r="AM112" s="45"/>
    </row>
    <row r="113" spans="2:39" ht="10.5" customHeight="1">
      <c r="B113" s="43"/>
      <c r="C113" s="102" t="s">
        <v>403</v>
      </c>
      <c r="D113" s="127"/>
      <c r="E113" s="127"/>
      <c r="F113" s="127"/>
      <c r="G113" s="127"/>
      <c r="H113" s="127"/>
      <c r="I113" s="127"/>
      <c r="J113" s="127"/>
      <c r="K113" s="127"/>
      <c r="L113" s="804"/>
      <c r="M113" s="804"/>
      <c r="N113" s="804"/>
      <c r="O113" s="804"/>
      <c r="P113" s="804"/>
      <c r="Q113" s="804"/>
      <c r="R113" s="106"/>
      <c r="S113" s="128"/>
      <c r="T113" s="686">
        <f>IF('Форма №1'!R190=0,"",'Форма №1'!R190)</f>
      </c>
      <c r="U113" s="686"/>
      <c r="V113" s="686"/>
      <c r="W113" s="686"/>
      <c r="X113" s="686"/>
      <c r="Y113" s="686"/>
      <c r="Z113" s="104"/>
      <c r="AA113" s="104"/>
      <c r="AB113" s="37"/>
      <c r="AC113" s="37"/>
      <c r="AD113" s="50"/>
      <c r="AE113" s="50"/>
      <c r="AF113" s="50"/>
      <c r="AG113" s="50"/>
      <c r="AH113" s="50"/>
      <c r="AI113" s="53"/>
      <c r="AJ113" s="53"/>
      <c r="AK113" s="53"/>
      <c r="AL113" s="53"/>
      <c r="AM113" s="45"/>
    </row>
    <row r="114" spans="2:39" ht="10.5" customHeight="1">
      <c r="B114" s="43"/>
      <c r="C114" s="106"/>
      <c r="D114" s="106"/>
      <c r="E114" s="106"/>
      <c r="F114" s="106"/>
      <c r="G114" s="106"/>
      <c r="H114" s="106"/>
      <c r="I114" s="106"/>
      <c r="J114" s="106"/>
      <c r="K114" s="106"/>
      <c r="L114" s="805" t="s">
        <v>442</v>
      </c>
      <c r="M114" s="805"/>
      <c r="N114" s="805"/>
      <c r="O114" s="805"/>
      <c r="P114" s="805"/>
      <c r="Q114" s="805"/>
      <c r="R114" s="106"/>
      <c r="S114" s="106"/>
      <c r="T114" s="532" t="s">
        <v>478</v>
      </c>
      <c r="U114" s="814"/>
      <c r="V114" s="814"/>
      <c r="W114" s="814"/>
      <c r="X114" s="814"/>
      <c r="Y114" s="814"/>
      <c r="Z114" s="104"/>
      <c r="AA114" s="104"/>
      <c r="AB114" s="37"/>
      <c r="AC114" s="37"/>
      <c r="AD114" s="50"/>
      <c r="AE114" s="50"/>
      <c r="AF114" s="50"/>
      <c r="AG114" s="50"/>
      <c r="AH114" s="50"/>
      <c r="AI114" s="53"/>
      <c r="AJ114" s="53"/>
      <c r="AK114" s="53"/>
      <c r="AL114" s="53"/>
      <c r="AM114" s="45"/>
    </row>
    <row r="115" spans="2:39" ht="10.5" customHeight="1">
      <c r="B115" s="43"/>
      <c r="C115" s="106"/>
      <c r="D115" s="106"/>
      <c r="E115" s="106"/>
      <c r="F115" s="106"/>
      <c r="G115" s="106"/>
      <c r="H115" s="106"/>
      <c r="I115" s="106"/>
      <c r="J115" s="106"/>
      <c r="K115" s="106"/>
      <c r="L115" s="129"/>
      <c r="M115" s="129"/>
      <c r="N115" s="129"/>
      <c r="O115" s="129"/>
      <c r="P115" s="129"/>
      <c r="Q115" s="129"/>
      <c r="R115" s="106"/>
      <c r="S115" s="106"/>
      <c r="T115" s="124"/>
      <c r="U115" s="107"/>
      <c r="V115" s="107"/>
      <c r="W115" s="107"/>
      <c r="X115" s="107"/>
      <c r="Y115" s="107"/>
      <c r="Z115" s="104"/>
      <c r="AA115" s="104"/>
      <c r="AB115" s="37"/>
      <c r="AC115" s="37"/>
      <c r="AD115" s="50"/>
      <c r="AE115" s="50"/>
      <c r="AF115" s="50"/>
      <c r="AG115" s="50"/>
      <c r="AH115" s="50"/>
      <c r="AI115" s="53"/>
      <c r="AJ115" s="53"/>
      <c r="AK115" s="53"/>
      <c r="AL115" s="53"/>
      <c r="AM115" s="45"/>
    </row>
    <row r="116" spans="2:39" ht="10.5" customHeight="1">
      <c r="B116" s="43"/>
      <c r="C116" s="806" t="s">
        <v>367</v>
      </c>
      <c r="D116" s="806"/>
      <c r="E116" s="806"/>
      <c r="F116" s="806"/>
      <c r="G116" s="806"/>
      <c r="H116" s="806"/>
      <c r="I116" s="806"/>
      <c r="J116" s="806"/>
      <c r="K116" s="806"/>
      <c r="L116" s="804"/>
      <c r="M116" s="804"/>
      <c r="N116" s="804"/>
      <c r="O116" s="804"/>
      <c r="P116" s="804"/>
      <c r="Q116" s="804"/>
      <c r="R116" s="106"/>
      <c r="S116" s="128"/>
      <c r="T116" s="721">
        <f>IF('Форма №1'!R193=0,"",'Форма №1'!R193)</f>
      </c>
      <c r="U116" s="721"/>
      <c r="V116" s="721"/>
      <c r="W116" s="721"/>
      <c r="X116" s="721"/>
      <c r="Y116" s="721"/>
      <c r="Z116" s="104"/>
      <c r="AA116" s="104"/>
      <c r="AB116" s="37"/>
      <c r="AC116" s="37"/>
      <c r="AD116" s="50"/>
      <c r="AE116" s="50"/>
      <c r="AF116" s="50"/>
      <c r="AG116" s="50"/>
      <c r="AH116" s="50"/>
      <c r="AI116" s="53"/>
      <c r="AJ116" s="53"/>
      <c r="AK116" s="53"/>
      <c r="AL116" s="53"/>
      <c r="AM116" s="45"/>
    </row>
    <row r="117" spans="2:39" ht="10.5" customHeight="1">
      <c r="B117" s="43"/>
      <c r="C117" s="102"/>
      <c r="D117" s="106"/>
      <c r="E117" s="106"/>
      <c r="F117" s="106"/>
      <c r="G117" s="106"/>
      <c r="H117" s="106"/>
      <c r="I117" s="106"/>
      <c r="J117" s="106"/>
      <c r="K117" s="106"/>
      <c r="L117" s="805" t="s">
        <v>442</v>
      </c>
      <c r="M117" s="805"/>
      <c r="N117" s="805"/>
      <c r="O117" s="805"/>
      <c r="P117" s="805"/>
      <c r="Q117" s="805"/>
      <c r="R117" s="109"/>
      <c r="S117" s="109"/>
      <c r="T117" s="687" t="s">
        <v>478</v>
      </c>
      <c r="U117" s="813"/>
      <c r="V117" s="813"/>
      <c r="W117" s="813"/>
      <c r="X117" s="813"/>
      <c r="Y117" s="813"/>
      <c r="Z117" s="104"/>
      <c r="AA117" s="104"/>
      <c r="AB117" s="37"/>
      <c r="AC117" s="37"/>
      <c r="AD117" s="50"/>
      <c r="AE117" s="50"/>
      <c r="AF117" s="50"/>
      <c r="AG117" s="50"/>
      <c r="AH117" s="50"/>
      <c r="AI117" s="53"/>
      <c r="AJ117" s="53"/>
      <c r="AK117" s="53"/>
      <c r="AL117" s="53"/>
      <c r="AM117" s="45"/>
    </row>
    <row r="118" spans="2:39" ht="10.5" customHeight="1">
      <c r="B118" s="43"/>
      <c r="C118" s="102"/>
      <c r="D118" s="106"/>
      <c r="E118" s="106"/>
      <c r="F118" s="106"/>
      <c r="G118" s="106"/>
      <c r="H118" s="106"/>
      <c r="I118" s="106"/>
      <c r="J118" s="106"/>
      <c r="K118" s="106"/>
      <c r="L118" s="129"/>
      <c r="M118" s="129"/>
      <c r="N118" s="129"/>
      <c r="O118" s="129"/>
      <c r="P118" s="129"/>
      <c r="Q118" s="129"/>
      <c r="R118" s="109"/>
      <c r="S118" s="109"/>
      <c r="T118" s="130"/>
      <c r="U118" s="109"/>
      <c r="V118" s="109"/>
      <c r="W118" s="109"/>
      <c r="X118" s="109"/>
      <c r="Y118" s="109"/>
      <c r="Z118" s="104"/>
      <c r="AA118" s="104"/>
      <c r="AB118" s="37"/>
      <c r="AC118" s="37"/>
      <c r="AD118" s="50"/>
      <c r="AE118" s="50"/>
      <c r="AF118" s="50"/>
      <c r="AG118" s="50"/>
      <c r="AH118" s="50"/>
      <c r="AI118" s="53"/>
      <c r="AJ118" s="53"/>
      <c r="AK118" s="53"/>
      <c r="AL118" s="53"/>
      <c r="AM118" s="45"/>
    </row>
    <row r="119" spans="2:39" ht="10.5" customHeight="1">
      <c r="B119" s="43"/>
      <c r="C119" s="803">
        <f ca="1">TODAY()</f>
        <v>44272</v>
      </c>
      <c r="D119" s="803"/>
      <c r="E119" s="803"/>
      <c r="F119" s="803"/>
      <c r="G119" s="803"/>
      <c r="H119" s="803"/>
      <c r="I119" s="803"/>
      <c r="J119" s="104"/>
      <c r="K119" s="104"/>
      <c r="L119" s="104"/>
      <c r="M119" s="104"/>
      <c r="N119" s="366"/>
      <c r="O119" s="366"/>
      <c r="P119" s="375"/>
      <c r="Q119" s="103"/>
      <c r="R119" s="109"/>
      <c r="S119" s="109"/>
      <c r="T119" s="109"/>
      <c r="U119" s="109"/>
      <c r="V119" s="108"/>
      <c r="W119" s="108"/>
      <c r="X119" s="108"/>
      <c r="Y119" s="108"/>
      <c r="Z119" s="108"/>
      <c r="AA119" s="108"/>
      <c r="AB119" s="37"/>
      <c r="AC119" s="37"/>
      <c r="AD119" s="50"/>
      <c r="AE119" s="50"/>
      <c r="AF119" s="50"/>
      <c r="AG119" s="50"/>
      <c r="AH119" s="50"/>
      <c r="AI119" s="53"/>
      <c r="AJ119" s="53"/>
      <c r="AK119" s="53"/>
      <c r="AL119" s="53"/>
      <c r="AM119" s="45"/>
    </row>
    <row r="120" spans="2:39" ht="13.5" thickBot="1">
      <c r="B120" s="54"/>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6"/>
    </row>
  </sheetData>
  <sheetProtection/>
  <mergeCells count="205">
    <mergeCell ref="AC25:AD25"/>
    <mergeCell ref="X26:AC26"/>
    <mergeCell ref="U110:V111"/>
    <mergeCell ref="W110:AD111"/>
    <mergeCell ref="D109:J109"/>
    <mergeCell ref="AE110:AL111"/>
    <mergeCell ref="U108:V109"/>
    <mergeCell ref="W108:AD109"/>
    <mergeCell ref="AE108:AL109"/>
    <mergeCell ref="C108:T108"/>
    <mergeCell ref="C110:T111"/>
    <mergeCell ref="AE106:AL107"/>
    <mergeCell ref="C106:T107"/>
    <mergeCell ref="C104:T105"/>
    <mergeCell ref="U104:V105"/>
    <mergeCell ref="W104:AD105"/>
    <mergeCell ref="AE104:AL105"/>
    <mergeCell ref="U106:V107"/>
    <mergeCell ref="W106:AD107"/>
    <mergeCell ref="AE102:AL103"/>
    <mergeCell ref="C100:T101"/>
    <mergeCell ref="U100:V101"/>
    <mergeCell ref="W100:AD101"/>
    <mergeCell ref="AE100:AL101"/>
    <mergeCell ref="C102:T103"/>
    <mergeCell ref="U102:V103"/>
    <mergeCell ref="W102:AD103"/>
    <mergeCell ref="U94:V95"/>
    <mergeCell ref="W94:AD95"/>
    <mergeCell ref="AE98:AL99"/>
    <mergeCell ref="C96:T97"/>
    <mergeCell ref="U96:V97"/>
    <mergeCell ref="W96:AD97"/>
    <mergeCell ref="AE96:AL97"/>
    <mergeCell ref="C98:T99"/>
    <mergeCell ref="U98:V99"/>
    <mergeCell ref="W98:AD99"/>
    <mergeCell ref="C90:T91"/>
    <mergeCell ref="U90:V91"/>
    <mergeCell ref="W90:AD91"/>
    <mergeCell ref="AE90:AL91"/>
    <mergeCell ref="AE94:AL95"/>
    <mergeCell ref="C92:T93"/>
    <mergeCell ref="U92:V93"/>
    <mergeCell ref="W92:AD93"/>
    <mergeCell ref="AE92:AL93"/>
    <mergeCell ref="C94:T95"/>
    <mergeCell ref="C86:T87"/>
    <mergeCell ref="U86:V87"/>
    <mergeCell ref="W86:AD87"/>
    <mergeCell ref="AE86:AL87"/>
    <mergeCell ref="C88:T89"/>
    <mergeCell ref="U88:V89"/>
    <mergeCell ref="W88:AD89"/>
    <mergeCell ref="AE88:AL89"/>
    <mergeCell ref="C82:T83"/>
    <mergeCell ref="U82:V83"/>
    <mergeCell ref="W82:AD83"/>
    <mergeCell ref="AE82:AL83"/>
    <mergeCell ref="C84:T85"/>
    <mergeCell ref="U84:V85"/>
    <mergeCell ref="W84:AD85"/>
    <mergeCell ref="AE84:AL85"/>
    <mergeCell ref="C76:T77"/>
    <mergeCell ref="U76:V77"/>
    <mergeCell ref="W76:AD77"/>
    <mergeCell ref="AE76:AL77"/>
    <mergeCell ref="C78:AL79"/>
    <mergeCell ref="C80:T81"/>
    <mergeCell ref="U80:V81"/>
    <mergeCell ref="W80:AD81"/>
    <mergeCell ref="AE80:AL81"/>
    <mergeCell ref="C72:T73"/>
    <mergeCell ref="U72:V73"/>
    <mergeCell ref="W72:AD73"/>
    <mergeCell ref="AE72:AL73"/>
    <mergeCell ref="C74:T75"/>
    <mergeCell ref="U74:V75"/>
    <mergeCell ref="W74:AD75"/>
    <mergeCell ref="AE74:AL75"/>
    <mergeCell ref="C68:T69"/>
    <mergeCell ref="U68:V69"/>
    <mergeCell ref="W68:AD69"/>
    <mergeCell ref="AE68:AL69"/>
    <mergeCell ref="C70:T71"/>
    <mergeCell ref="U70:V71"/>
    <mergeCell ref="W70:AD71"/>
    <mergeCell ref="AE70:AL71"/>
    <mergeCell ref="C64:T65"/>
    <mergeCell ref="U64:V65"/>
    <mergeCell ref="W64:AD65"/>
    <mergeCell ref="AE64:AL65"/>
    <mergeCell ref="C66:T67"/>
    <mergeCell ref="U66:V67"/>
    <mergeCell ref="W66:AD67"/>
    <mergeCell ref="AE66:AL67"/>
    <mergeCell ref="C60:T61"/>
    <mergeCell ref="U60:V61"/>
    <mergeCell ref="W60:AD61"/>
    <mergeCell ref="AE60:AL61"/>
    <mergeCell ref="C62:T63"/>
    <mergeCell ref="U62:V63"/>
    <mergeCell ref="W62:AD63"/>
    <mergeCell ref="AE62:AL63"/>
    <mergeCell ref="C56:T57"/>
    <mergeCell ref="U56:V57"/>
    <mergeCell ref="W56:AD57"/>
    <mergeCell ref="AE56:AL57"/>
    <mergeCell ref="C58:T59"/>
    <mergeCell ref="U58:V59"/>
    <mergeCell ref="W58:AD59"/>
    <mergeCell ref="AE58:AL59"/>
    <mergeCell ref="C50:T51"/>
    <mergeCell ref="U50:V51"/>
    <mergeCell ref="W50:AD51"/>
    <mergeCell ref="AE50:AL51"/>
    <mergeCell ref="C52:AL53"/>
    <mergeCell ref="C54:T55"/>
    <mergeCell ref="U54:V55"/>
    <mergeCell ref="W54:AD55"/>
    <mergeCell ref="AE54:AL55"/>
    <mergeCell ref="C46:T47"/>
    <mergeCell ref="U46:V47"/>
    <mergeCell ref="W46:AD47"/>
    <mergeCell ref="AE46:AL47"/>
    <mergeCell ref="C48:T49"/>
    <mergeCell ref="U48:V49"/>
    <mergeCell ref="W48:AD49"/>
    <mergeCell ref="AE48:AL49"/>
    <mergeCell ref="C42:T43"/>
    <mergeCell ref="U42:V43"/>
    <mergeCell ref="W42:AD43"/>
    <mergeCell ref="AE42:AL43"/>
    <mergeCell ref="C44:T45"/>
    <mergeCell ref="U44:V45"/>
    <mergeCell ref="W44:AD45"/>
    <mergeCell ref="AE44:AL45"/>
    <mergeCell ref="W38:AD39"/>
    <mergeCell ref="AE38:AL39"/>
    <mergeCell ref="C40:T41"/>
    <mergeCell ref="U40:V41"/>
    <mergeCell ref="W40:AD41"/>
    <mergeCell ref="AE40:AL41"/>
    <mergeCell ref="C38:T39"/>
    <mergeCell ref="U38:V39"/>
    <mergeCell ref="P22:AL23"/>
    <mergeCell ref="AE34:AL35"/>
    <mergeCell ref="C36:T37"/>
    <mergeCell ref="U36:V37"/>
    <mergeCell ref="W36:AD37"/>
    <mergeCell ref="AE36:AL37"/>
    <mergeCell ref="AF25:AI25"/>
    <mergeCell ref="AK25:AL25"/>
    <mergeCell ref="AF26:AK26"/>
    <mergeCell ref="X25:AA25"/>
    <mergeCell ref="C16:O17"/>
    <mergeCell ref="C18:O19"/>
    <mergeCell ref="C20:O21"/>
    <mergeCell ref="C22:O23"/>
    <mergeCell ref="P10:AL11"/>
    <mergeCell ref="P12:AL13"/>
    <mergeCell ref="P14:AL15"/>
    <mergeCell ref="P16:AL17"/>
    <mergeCell ref="P18:AL19"/>
    <mergeCell ref="P20:AL21"/>
    <mergeCell ref="Q8:S8"/>
    <mergeCell ref="U8:W8"/>
    <mergeCell ref="X8:AA8"/>
    <mergeCell ref="C10:O11"/>
    <mergeCell ref="C12:O13"/>
    <mergeCell ref="C14:O15"/>
    <mergeCell ref="B1:AM1"/>
    <mergeCell ref="AE3:AL3"/>
    <mergeCell ref="O5:AL5"/>
    <mergeCell ref="E4:AL4"/>
    <mergeCell ref="H6:AG6"/>
    <mergeCell ref="C7:AL7"/>
    <mergeCell ref="W28:AD28"/>
    <mergeCell ref="AE28:AL28"/>
    <mergeCell ref="AE32:AL33"/>
    <mergeCell ref="C25:T27"/>
    <mergeCell ref="U25:V27"/>
    <mergeCell ref="C28:T28"/>
    <mergeCell ref="U28:V28"/>
    <mergeCell ref="C29:AL29"/>
    <mergeCell ref="C30:T31"/>
    <mergeCell ref="U30:V31"/>
    <mergeCell ref="W30:AD31"/>
    <mergeCell ref="AE30:AL31"/>
    <mergeCell ref="T117:Y117"/>
    <mergeCell ref="T114:Y114"/>
    <mergeCell ref="C32:T33"/>
    <mergeCell ref="U32:V33"/>
    <mergeCell ref="W32:AD33"/>
    <mergeCell ref="C34:T35"/>
    <mergeCell ref="U34:V35"/>
    <mergeCell ref="W34:AD35"/>
    <mergeCell ref="C119:I119"/>
    <mergeCell ref="L113:Q113"/>
    <mergeCell ref="L114:Q114"/>
    <mergeCell ref="T116:Y116"/>
    <mergeCell ref="T113:Y113"/>
    <mergeCell ref="C116:K116"/>
    <mergeCell ref="L116:Q116"/>
    <mergeCell ref="L117:Q117"/>
  </mergeCells>
  <conditionalFormatting sqref="C10 C20 C14 C12 C22">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77" min="2" max="37" man="1"/>
  </rowBreaks>
  <legacyDrawing r:id="rId2"/>
</worksheet>
</file>

<file path=xl/worksheets/sheet5.xml><?xml version="1.0" encoding="utf-8"?>
<worksheet xmlns="http://schemas.openxmlformats.org/spreadsheetml/2006/main" xmlns:r="http://schemas.openxmlformats.org/officeDocument/2006/relationships">
  <sheetPr>
    <tabColor indexed="57"/>
  </sheetPr>
  <dimension ref="B1:AN8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1" customWidth="1"/>
    <col min="3" max="3" width="1.875" style="1" customWidth="1"/>
    <col min="4" max="5" width="2.75390625" style="1" customWidth="1"/>
    <col min="6" max="6" width="2.375" style="1" customWidth="1"/>
    <col min="7" max="8" width="2.75390625" style="1" customWidth="1"/>
    <col min="9" max="9" width="2.125" style="1" customWidth="1"/>
    <col min="10" max="11" width="2.75390625" style="1" customWidth="1"/>
    <col min="12" max="12" width="2.00390625" style="1" customWidth="1"/>
    <col min="13" max="15" width="2.75390625" style="1" customWidth="1"/>
    <col min="16" max="16" width="2.00390625" style="1" customWidth="1"/>
    <col min="17" max="17" width="2.125" style="1" customWidth="1"/>
    <col min="18" max="18" width="3.125" style="1" customWidth="1"/>
    <col min="19" max="19" width="2.75390625" style="1" customWidth="1"/>
    <col min="20" max="20" width="1.75390625" style="1" customWidth="1"/>
    <col min="21" max="23" width="2.75390625" style="1" customWidth="1"/>
    <col min="24" max="24" width="3.00390625" style="1" customWidth="1"/>
    <col min="25" max="25" width="2.75390625" style="1" customWidth="1"/>
    <col min="26" max="26" width="2.25390625" style="1" customWidth="1"/>
    <col min="27" max="27" width="2.75390625" style="1" customWidth="1"/>
    <col min="28" max="28" width="2.25390625" style="1" customWidth="1"/>
    <col min="29" max="29" width="1.625" style="1" customWidth="1"/>
    <col min="30" max="30" width="3.375" style="1" customWidth="1"/>
    <col min="31" max="31" width="4.75390625" style="1" customWidth="1"/>
    <col min="32" max="34" width="2.75390625" style="1" customWidth="1"/>
    <col min="35" max="35" width="0.74609375" style="1" customWidth="1"/>
    <col min="36" max="36" width="2.75390625" style="1" customWidth="1"/>
    <col min="37" max="37" width="1.75390625" style="1" customWidth="1"/>
    <col min="38" max="38" width="3.375" style="1" customWidth="1"/>
    <col min="39" max="39" width="5.00390625" style="1" customWidth="1"/>
    <col min="40" max="41" width="2.75390625" style="1" customWidth="1"/>
    <col min="42" max="42" width="2.625" style="1" customWidth="1"/>
    <col min="43" max="16384" width="2.75390625" style="1" customWidth="1"/>
  </cols>
  <sheetData>
    <row r="1" spans="2:39"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row>
    <row r="2" spans="2:40" ht="10.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row>
    <row r="3" spans="2:40" ht="9.75" customHeight="1">
      <c r="B3" s="5"/>
      <c r="C3" s="6"/>
      <c r="D3" s="6"/>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633" t="s">
        <v>475</v>
      </c>
      <c r="AF3" s="633"/>
      <c r="AG3" s="633"/>
      <c r="AH3" s="633"/>
      <c r="AI3" s="633"/>
      <c r="AJ3" s="633"/>
      <c r="AK3" s="633"/>
      <c r="AL3" s="633"/>
      <c r="AM3" s="633"/>
      <c r="AN3" s="7"/>
    </row>
    <row r="4" spans="2:40" ht="9.75" customHeight="1">
      <c r="B4" s="5"/>
      <c r="C4" s="6"/>
      <c r="D4" s="6"/>
      <c r="E4" s="927" t="s">
        <v>649</v>
      </c>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7"/>
    </row>
    <row r="5" spans="2:40" ht="9" customHeight="1">
      <c r="B5" s="5"/>
      <c r="C5" s="6"/>
      <c r="D5" s="6"/>
      <c r="E5" s="6"/>
      <c r="F5" s="6"/>
      <c r="G5" s="6"/>
      <c r="H5" s="6"/>
      <c r="I5" s="6"/>
      <c r="J5" s="6"/>
      <c r="K5" s="6"/>
      <c r="L5" s="6"/>
      <c r="M5" s="6"/>
      <c r="N5" s="8"/>
      <c r="O5" s="8"/>
      <c r="P5" s="8"/>
      <c r="Q5" s="8"/>
      <c r="R5" s="8"/>
      <c r="S5" s="8"/>
      <c r="T5" s="8"/>
      <c r="U5" s="8"/>
      <c r="V5" s="8"/>
      <c r="W5" s="8"/>
      <c r="X5" s="8"/>
      <c r="Y5" s="8"/>
      <c r="Z5" s="8"/>
      <c r="AA5" s="8"/>
      <c r="AB5" s="8"/>
      <c r="AC5" s="8"/>
      <c r="AD5" s="8"/>
      <c r="AE5" s="8"/>
      <c r="AF5" s="8"/>
      <c r="AG5" s="8"/>
      <c r="AH5" s="8"/>
      <c r="AI5" s="8"/>
      <c r="AJ5" s="8"/>
      <c r="AK5" s="8"/>
      <c r="AL5" s="8"/>
      <c r="AM5" s="454" t="s">
        <v>605</v>
      </c>
      <c r="AN5" s="7"/>
    </row>
    <row r="6" spans="2:40" ht="15" customHeight="1">
      <c r="B6" s="5"/>
      <c r="C6" s="6"/>
      <c r="D6" s="6"/>
      <c r="E6" s="6"/>
      <c r="F6" s="6"/>
      <c r="G6" s="6"/>
      <c r="H6" s="6"/>
      <c r="I6" s="928" t="s">
        <v>860</v>
      </c>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6"/>
      <c r="AL6" s="6"/>
      <c r="AM6" s="6"/>
      <c r="AN6" s="7"/>
    </row>
    <row r="7" spans="2:40" ht="15" customHeight="1">
      <c r="B7" s="5"/>
      <c r="C7" s="6"/>
      <c r="D7" s="6"/>
      <c r="E7" s="6"/>
      <c r="F7" s="6"/>
      <c r="G7" s="6"/>
      <c r="H7" s="6"/>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6"/>
      <c r="AL7" s="6"/>
      <c r="AM7" s="6"/>
      <c r="AN7" s="7"/>
    </row>
    <row r="8" spans="2:40" ht="12" customHeight="1">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7"/>
    </row>
    <row r="9" spans="2:40" s="39" customFormat="1" ht="10.5" customHeight="1">
      <c r="B9" s="58"/>
      <c r="C9" s="101"/>
      <c r="D9" s="101"/>
      <c r="E9" s="101"/>
      <c r="F9" s="101"/>
      <c r="G9" s="101"/>
      <c r="H9" s="44"/>
      <c r="I9" s="111"/>
      <c r="J9" s="112"/>
      <c r="K9" s="363"/>
      <c r="L9" s="363"/>
      <c r="M9" s="363"/>
      <c r="N9" s="363"/>
      <c r="O9" s="363"/>
      <c r="P9" s="362"/>
      <c r="Q9" s="355" t="s">
        <v>519</v>
      </c>
      <c r="R9" s="692">
        <f>'Форма №1'!$AQ$19</f>
        <v>43466</v>
      </c>
      <c r="S9" s="692"/>
      <c r="T9" s="692"/>
      <c r="U9" s="356" t="s">
        <v>855</v>
      </c>
      <c r="V9" s="693">
        <f>'Форма №1'!$AQ$20</f>
        <v>43830</v>
      </c>
      <c r="W9" s="693"/>
      <c r="X9" s="693"/>
      <c r="Y9" s="694">
        <f>'Форма №1'!AB55</f>
        <v>43830</v>
      </c>
      <c r="Z9" s="694"/>
      <c r="AA9" s="694"/>
      <c r="AB9" s="694"/>
      <c r="AC9" s="362"/>
      <c r="AD9" s="362"/>
      <c r="AE9" s="364"/>
      <c r="AF9" s="364"/>
      <c r="AG9" s="113"/>
      <c r="AH9" s="111"/>
      <c r="AI9" s="114"/>
      <c r="AJ9" s="114"/>
      <c r="AK9" s="114"/>
      <c r="AL9" s="111"/>
      <c r="AM9" s="111"/>
      <c r="AN9" s="115"/>
    </row>
    <row r="10" spans="2:40" ht="5.25" customHeight="1">
      <c r="B10" s="5"/>
      <c r="C10" s="6"/>
      <c r="D10" s="6"/>
      <c r="E10" s="6"/>
      <c r="F10" s="6"/>
      <c r="G10" s="6"/>
      <c r="H10" s="6"/>
      <c r="I10" s="6"/>
      <c r="J10" s="6"/>
      <c r="K10" s="6"/>
      <c r="L10" s="9"/>
      <c r="M10" s="9"/>
      <c r="N10" s="9"/>
      <c r="O10" s="6"/>
      <c r="P10" s="6"/>
      <c r="Q10" s="6"/>
      <c r="R10" s="9"/>
      <c r="S10" s="9"/>
      <c r="T10" s="9"/>
      <c r="U10" s="9"/>
      <c r="V10" s="9"/>
      <c r="W10" s="9"/>
      <c r="X10" s="6"/>
      <c r="Y10" s="6"/>
      <c r="Z10" s="6"/>
      <c r="AA10" s="6"/>
      <c r="AB10" s="6"/>
      <c r="AC10" s="6"/>
      <c r="AD10" s="6"/>
      <c r="AE10" s="6"/>
      <c r="AF10" s="6"/>
      <c r="AG10" s="6"/>
      <c r="AH10" s="233"/>
      <c r="AI10" s="233"/>
      <c r="AJ10" s="233"/>
      <c r="AK10" s="233"/>
      <c r="AL10" s="233"/>
      <c r="AM10" s="233"/>
      <c r="AN10" s="7"/>
    </row>
    <row r="11" spans="2:40" ht="6" customHeight="1">
      <c r="B11" s="5"/>
      <c r="C11" s="6"/>
      <c r="D11" s="6"/>
      <c r="E11" s="6"/>
      <c r="F11" s="6"/>
      <c r="G11" s="6"/>
      <c r="H11" s="6"/>
      <c r="I11" s="6"/>
      <c r="J11" s="6"/>
      <c r="K11" s="6"/>
      <c r="L11" s="9"/>
      <c r="M11" s="9"/>
      <c r="N11" s="9"/>
      <c r="O11" s="6"/>
      <c r="P11" s="6"/>
      <c r="Q11" s="6"/>
      <c r="R11" s="9"/>
      <c r="S11" s="9"/>
      <c r="T11" s="9"/>
      <c r="U11" s="9"/>
      <c r="V11" s="9"/>
      <c r="W11" s="9"/>
      <c r="X11" s="6"/>
      <c r="Y11" s="6"/>
      <c r="Z11" s="6"/>
      <c r="AA11" s="6"/>
      <c r="AB11" s="6"/>
      <c r="AC11" s="6"/>
      <c r="AD11" s="6"/>
      <c r="AE11" s="6"/>
      <c r="AF11" s="6"/>
      <c r="AG11" s="6"/>
      <c r="AH11" s="234"/>
      <c r="AI11" s="234"/>
      <c r="AJ11" s="234"/>
      <c r="AK11" s="234"/>
      <c r="AL11" s="234"/>
      <c r="AM11" s="234"/>
      <c r="AN11" s="7"/>
    </row>
    <row r="12" spans="2:40" ht="10.5" customHeight="1">
      <c r="B12" s="5"/>
      <c r="C12" s="851" t="s">
        <v>362</v>
      </c>
      <c r="D12" s="852"/>
      <c r="E12" s="852"/>
      <c r="F12" s="852"/>
      <c r="G12" s="852"/>
      <c r="H12" s="852"/>
      <c r="I12" s="852"/>
      <c r="J12" s="852"/>
      <c r="K12" s="852"/>
      <c r="L12" s="852"/>
      <c r="M12" s="852"/>
      <c r="N12" s="853"/>
      <c r="O12" s="851">
        <f>IF('Форма №1'!Q23=0,"",'Форма №1'!Q23)</f>
      </c>
      <c r="P12" s="852"/>
      <c r="Q12" s="852"/>
      <c r="R12" s="852"/>
      <c r="S12" s="852"/>
      <c r="T12" s="852"/>
      <c r="U12" s="852"/>
      <c r="V12" s="852"/>
      <c r="W12" s="852"/>
      <c r="X12" s="852"/>
      <c r="Y12" s="852"/>
      <c r="Z12" s="852"/>
      <c r="AA12" s="852"/>
      <c r="AB12" s="852"/>
      <c r="AC12" s="852"/>
      <c r="AD12" s="852"/>
      <c r="AE12" s="852"/>
      <c r="AF12" s="852"/>
      <c r="AG12" s="852"/>
      <c r="AH12" s="852"/>
      <c r="AI12" s="852"/>
      <c r="AJ12" s="852"/>
      <c r="AK12" s="852"/>
      <c r="AL12" s="852"/>
      <c r="AM12" s="853"/>
      <c r="AN12" s="7"/>
    </row>
    <row r="13" spans="2:40" ht="10.5" customHeight="1">
      <c r="B13" s="5"/>
      <c r="C13" s="854"/>
      <c r="D13" s="855"/>
      <c r="E13" s="855"/>
      <c r="F13" s="855"/>
      <c r="G13" s="855"/>
      <c r="H13" s="855"/>
      <c r="I13" s="855"/>
      <c r="J13" s="855"/>
      <c r="K13" s="855"/>
      <c r="L13" s="855"/>
      <c r="M13" s="855"/>
      <c r="N13" s="856"/>
      <c r="O13" s="854"/>
      <c r="P13" s="855"/>
      <c r="Q13" s="855"/>
      <c r="R13" s="855"/>
      <c r="S13" s="855"/>
      <c r="T13" s="855"/>
      <c r="U13" s="855"/>
      <c r="V13" s="855"/>
      <c r="W13" s="855"/>
      <c r="X13" s="855"/>
      <c r="Y13" s="855"/>
      <c r="Z13" s="855"/>
      <c r="AA13" s="855"/>
      <c r="AB13" s="855"/>
      <c r="AC13" s="855"/>
      <c r="AD13" s="855"/>
      <c r="AE13" s="855"/>
      <c r="AF13" s="855"/>
      <c r="AG13" s="855"/>
      <c r="AH13" s="855"/>
      <c r="AI13" s="855"/>
      <c r="AJ13" s="855"/>
      <c r="AK13" s="855"/>
      <c r="AL13" s="855"/>
      <c r="AM13" s="856"/>
      <c r="AN13" s="7"/>
    </row>
    <row r="14" spans="2:40" ht="10.5" customHeight="1">
      <c r="B14" s="5"/>
      <c r="C14" s="851" t="s">
        <v>369</v>
      </c>
      <c r="D14" s="852"/>
      <c r="E14" s="852"/>
      <c r="F14" s="852"/>
      <c r="G14" s="852"/>
      <c r="H14" s="852"/>
      <c r="I14" s="852"/>
      <c r="J14" s="852"/>
      <c r="K14" s="852"/>
      <c r="L14" s="852"/>
      <c r="M14" s="852"/>
      <c r="N14" s="853"/>
      <c r="O14" s="851">
        <f>IF('Форма №1'!Q25=0,"",'Форма №1'!Q25)</f>
      </c>
      <c r="P14" s="852"/>
      <c r="Q14" s="852"/>
      <c r="R14" s="852"/>
      <c r="S14" s="852"/>
      <c r="T14" s="852"/>
      <c r="U14" s="852"/>
      <c r="V14" s="852"/>
      <c r="W14" s="852"/>
      <c r="X14" s="852"/>
      <c r="Y14" s="852"/>
      <c r="Z14" s="852"/>
      <c r="AA14" s="852"/>
      <c r="AB14" s="852"/>
      <c r="AC14" s="852"/>
      <c r="AD14" s="852"/>
      <c r="AE14" s="852"/>
      <c r="AF14" s="852"/>
      <c r="AG14" s="852"/>
      <c r="AH14" s="852"/>
      <c r="AI14" s="852"/>
      <c r="AJ14" s="852"/>
      <c r="AK14" s="852"/>
      <c r="AL14" s="852"/>
      <c r="AM14" s="853"/>
      <c r="AN14" s="7"/>
    </row>
    <row r="15" spans="2:40" ht="10.5" customHeight="1">
      <c r="B15" s="5"/>
      <c r="C15" s="854"/>
      <c r="D15" s="855"/>
      <c r="E15" s="855"/>
      <c r="F15" s="855"/>
      <c r="G15" s="855"/>
      <c r="H15" s="855"/>
      <c r="I15" s="855"/>
      <c r="J15" s="855"/>
      <c r="K15" s="855"/>
      <c r="L15" s="855"/>
      <c r="M15" s="855"/>
      <c r="N15" s="856"/>
      <c r="O15" s="854"/>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855"/>
      <c r="AM15" s="856"/>
      <c r="AN15" s="7"/>
    </row>
    <row r="16" spans="2:40" ht="10.5" customHeight="1">
      <c r="B16" s="5"/>
      <c r="C16" s="851" t="s">
        <v>364</v>
      </c>
      <c r="D16" s="852"/>
      <c r="E16" s="852"/>
      <c r="F16" s="852"/>
      <c r="G16" s="852"/>
      <c r="H16" s="852"/>
      <c r="I16" s="852"/>
      <c r="J16" s="852"/>
      <c r="K16" s="852"/>
      <c r="L16" s="852"/>
      <c r="M16" s="852"/>
      <c r="N16" s="853"/>
      <c r="O16" s="851">
        <f>IF('Форма №1'!Q27=0,"",'Форма №1'!Q27)</f>
      </c>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3"/>
      <c r="AN16" s="7"/>
    </row>
    <row r="17" spans="2:40" ht="10.5" customHeight="1">
      <c r="B17" s="5"/>
      <c r="C17" s="854"/>
      <c r="D17" s="855"/>
      <c r="E17" s="855"/>
      <c r="F17" s="855"/>
      <c r="G17" s="855"/>
      <c r="H17" s="855"/>
      <c r="I17" s="855"/>
      <c r="J17" s="855"/>
      <c r="K17" s="855"/>
      <c r="L17" s="855"/>
      <c r="M17" s="855"/>
      <c r="N17" s="856"/>
      <c r="O17" s="854"/>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6"/>
      <c r="AN17" s="7"/>
    </row>
    <row r="18" spans="2:40" ht="10.5" customHeight="1">
      <c r="B18" s="5"/>
      <c r="C18" s="851" t="s">
        <v>365</v>
      </c>
      <c r="D18" s="852"/>
      <c r="E18" s="852"/>
      <c r="F18" s="852"/>
      <c r="G18" s="852"/>
      <c r="H18" s="852"/>
      <c r="I18" s="852"/>
      <c r="J18" s="852"/>
      <c r="K18" s="852"/>
      <c r="L18" s="852"/>
      <c r="M18" s="852"/>
      <c r="N18" s="853"/>
      <c r="O18" s="851">
        <f>IF('Форма №1'!Q29=0,"",'Форма №1'!Q29)</f>
      </c>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2"/>
      <c r="AM18" s="853"/>
      <c r="AN18" s="7"/>
    </row>
    <row r="19" spans="2:40" ht="10.5" customHeight="1">
      <c r="B19" s="5"/>
      <c r="C19" s="854"/>
      <c r="D19" s="855"/>
      <c r="E19" s="855"/>
      <c r="F19" s="855"/>
      <c r="G19" s="855"/>
      <c r="H19" s="855"/>
      <c r="I19" s="855"/>
      <c r="J19" s="855"/>
      <c r="K19" s="855"/>
      <c r="L19" s="855"/>
      <c r="M19" s="855"/>
      <c r="N19" s="856"/>
      <c r="O19" s="854"/>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6"/>
      <c r="AN19" s="7"/>
    </row>
    <row r="20" spans="2:40" ht="10.5" customHeight="1">
      <c r="B20" s="5"/>
      <c r="C20" s="851" t="s">
        <v>366</v>
      </c>
      <c r="D20" s="852"/>
      <c r="E20" s="852"/>
      <c r="F20" s="852"/>
      <c r="G20" s="852"/>
      <c r="H20" s="852"/>
      <c r="I20" s="852"/>
      <c r="J20" s="852"/>
      <c r="K20" s="852"/>
      <c r="L20" s="852"/>
      <c r="M20" s="852"/>
      <c r="N20" s="853"/>
      <c r="O20" s="851">
        <f>IF('Форма №1'!Q31=0,"",'Форма №1'!Q31)</f>
      </c>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3"/>
      <c r="AN20" s="7"/>
    </row>
    <row r="21" spans="2:40" s="10" customFormat="1" ht="10.5" customHeight="1">
      <c r="B21" s="11"/>
      <c r="C21" s="854"/>
      <c r="D21" s="855"/>
      <c r="E21" s="855"/>
      <c r="F21" s="855"/>
      <c r="G21" s="855"/>
      <c r="H21" s="855"/>
      <c r="I21" s="855"/>
      <c r="J21" s="855"/>
      <c r="K21" s="855"/>
      <c r="L21" s="855"/>
      <c r="M21" s="855"/>
      <c r="N21" s="856"/>
      <c r="O21" s="854"/>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6"/>
      <c r="AN21" s="12"/>
    </row>
    <row r="22" spans="2:40" s="10" customFormat="1" ht="10.5" customHeight="1">
      <c r="B22" s="11"/>
      <c r="C22" s="512" t="s">
        <v>434</v>
      </c>
      <c r="D22" s="513"/>
      <c r="E22" s="513"/>
      <c r="F22" s="513"/>
      <c r="G22" s="513"/>
      <c r="H22" s="513"/>
      <c r="I22" s="513"/>
      <c r="J22" s="513"/>
      <c r="K22" s="513"/>
      <c r="L22" s="513"/>
      <c r="M22" s="513"/>
      <c r="N22" s="514"/>
      <c r="O22" s="851">
        <f>IF('Форма №1'!Q33=0,"",'Форма №1'!Q33)</f>
      </c>
      <c r="P22" s="852"/>
      <c r="Q22" s="852"/>
      <c r="R22" s="852"/>
      <c r="S22" s="852"/>
      <c r="T22" s="852"/>
      <c r="U22" s="852"/>
      <c r="V22" s="852"/>
      <c r="W22" s="852"/>
      <c r="X22" s="852"/>
      <c r="Y22" s="852"/>
      <c r="Z22" s="852"/>
      <c r="AA22" s="852"/>
      <c r="AB22" s="852"/>
      <c r="AC22" s="852"/>
      <c r="AD22" s="852"/>
      <c r="AE22" s="852"/>
      <c r="AF22" s="852"/>
      <c r="AG22" s="852"/>
      <c r="AH22" s="852"/>
      <c r="AI22" s="852"/>
      <c r="AJ22" s="852"/>
      <c r="AK22" s="852"/>
      <c r="AL22" s="852"/>
      <c r="AM22" s="853"/>
      <c r="AN22" s="12"/>
    </row>
    <row r="23" spans="2:40" s="10" customFormat="1" ht="10.5" customHeight="1">
      <c r="B23" s="11"/>
      <c r="C23" s="515"/>
      <c r="D23" s="516"/>
      <c r="E23" s="516"/>
      <c r="F23" s="516"/>
      <c r="G23" s="516"/>
      <c r="H23" s="516"/>
      <c r="I23" s="516"/>
      <c r="J23" s="516"/>
      <c r="K23" s="516"/>
      <c r="L23" s="516"/>
      <c r="M23" s="516"/>
      <c r="N23" s="517"/>
      <c r="O23" s="854"/>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6"/>
      <c r="AN23" s="12"/>
    </row>
    <row r="24" spans="2:40" s="10" customFormat="1" ht="10.5" customHeight="1">
      <c r="B24" s="11"/>
      <c r="C24" s="512" t="s">
        <v>435</v>
      </c>
      <c r="D24" s="513"/>
      <c r="E24" s="513"/>
      <c r="F24" s="513"/>
      <c r="G24" s="513"/>
      <c r="H24" s="513"/>
      <c r="I24" s="513"/>
      <c r="J24" s="513"/>
      <c r="K24" s="513"/>
      <c r="L24" s="513"/>
      <c r="M24" s="513"/>
      <c r="N24" s="514"/>
      <c r="O24" s="851">
        <f>IF('Форма №1'!Q35=0,"",'Форма №1'!Q35)</f>
      </c>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3"/>
      <c r="AN24" s="12"/>
    </row>
    <row r="25" spans="2:40" s="10" customFormat="1" ht="10.5" customHeight="1">
      <c r="B25" s="11"/>
      <c r="C25" s="515"/>
      <c r="D25" s="516"/>
      <c r="E25" s="516"/>
      <c r="F25" s="516"/>
      <c r="G25" s="516"/>
      <c r="H25" s="516"/>
      <c r="I25" s="516"/>
      <c r="J25" s="516"/>
      <c r="K25" s="516"/>
      <c r="L25" s="516"/>
      <c r="M25" s="516"/>
      <c r="N25" s="517"/>
      <c r="O25" s="854"/>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6"/>
      <c r="AN25" s="12"/>
    </row>
    <row r="26" spans="2:40" s="10" customFormat="1" ht="12" customHeight="1">
      <c r="B26" s="11"/>
      <c r="C26" s="116"/>
      <c r="D26" s="116"/>
      <c r="E26" s="116"/>
      <c r="F26" s="116"/>
      <c r="G26" s="116"/>
      <c r="H26" s="116"/>
      <c r="I26" s="116"/>
      <c r="J26" s="116"/>
      <c r="K26" s="116"/>
      <c r="L26" s="116"/>
      <c r="M26" s="116"/>
      <c r="N26" s="116"/>
      <c r="O26" s="116"/>
      <c r="P26" s="116"/>
      <c r="Q26" s="116"/>
      <c r="R26" s="116"/>
      <c r="S26" s="116"/>
      <c r="T26" s="116"/>
      <c r="U26" s="116"/>
      <c r="V26" s="93"/>
      <c r="W26" s="93"/>
      <c r="X26" s="93"/>
      <c r="Y26" s="93"/>
      <c r="Z26" s="93"/>
      <c r="AA26" s="93"/>
      <c r="AB26" s="93"/>
      <c r="AC26" s="93"/>
      <c r="AD26" s="93"/>
      <c r="AE26" s="117"/>
      <c r="AF26" s="117"/>
      <c r="AG26" s="117"/>
      <c r="AH26" s="117"/>
      <c r="AI26" s="117"/>
      <c r="AJ26" s="117"/>
      <c r="AK26" s="117"/>
      <c r="AL26" s="117"/>
      <c r="AM26" s="117"/>
      <c r="AN26" s="12"/>
    </row>
    <row r="27" spans="2:40" ht="12" customHeight="1">
      <c r="B27" s="5"/>
      <c r="C27" s="913" t="s">
        <v>420</v>
      </c>
      <c r="D27" s="896"/>
      <c r="E27" s="896"/>
      <c r="F27" s="896"/>
      <c r="G27" s="896"/>
      <c r="H27" s="896"/>
      <c r="I27" s="896"/>
      <c r="J27" s="896"/>
      <c r="K27" s="896"/>
      <c r="L27" s="896"/>
      <c r="M27" s="896"/>
      <c r="N27" s="896"/>
      <c r="O27" s="896"/>
      <c r="P27" s="896"/>
      <c r="Q27" s="896"/>
      <c r="R27" s="896"/>
      <c r="S27" s="896"/>
      <c r="T27" s="896"/>
      <c r="U27" s="897"/>
      <c r="V27" s="835" t="s">
        <v>535</v>
      </c>
      <c r="W27" s="835"/>
      <c r="X27" s="225" t="s">
        <v>520</v>
      </c>
      <c r="Y27" s="895">
        <f>R9</f>
        <v>43466</v>
      </c>
      <c r="Z27" s="896"/>
      <c r="AA27" s="896"/>
      <c r="AB27" s="896"/>
      <c r="AC27" s="365" t="str">
        <f>U9</f>
        <v> - </v>
      </c>
      <c r="AD27" s="895">
        <f>V9</f>
        <v>43830</v>
      </c>
      <c r="AE27" s="897"/>
      <c r="AF27" s="225" t="s">
        <v>520</v>
      </c>
      <c r="AG27" s="895">
        <f>R9</f>
        <v>43466</v>
      </c>
      <c r="AH27" s="896"/>
      <c r="AI27" s="896"/>
      <c r="AJ27" s="896"/>
      <c r="AK27" s="365" t="str">
        <f>U9</f>
        <v> - </v>
      </c>
      <c r="AL27" s="895">
        <f>V9</f>
        <v>43830</v>
      </c>
      <c r="AM27" s="897"/>
      <c r="AN27" s="7"/>
    </row>
    <row r="28" spans="2:40" ht="12" customHeight="1">
      <c r="B28" s="5"/>
      <c r="C28" s="914"/>
      <c r="D28" s="899"/>
      <c r="E28" s="899"/>
      <c r="F28" s="899"/>
      <c r="G28" s="899"/>
      <c r="H28" s="899"/>
      <c r="I28" s="899"/>
      <c r="J28" s="899"/>
      <c r="K28" s="899"/>
      <c r="L28" s="899"/>
      <c r="M28" s="899"/>
      <c r="N28" s="899"/>
      <c r="O28" s="899"/>
      <c r="P28" s="899"/>
      <c r="Q28" s="899"/>
      <c r="R28" s="899"/>
      <c r="S28" s="899"/>
      <c r="T28" s="899"/>
      <c r="U28" s="915"/>
      <c r="V28" s="835"/>
      <c r="W28" s="835"/>
      <c r="X28" s="226"/>
      <c r="Y28" s="898">
        <f>Y9</f>
        <v>43830</v>
      </c>
      <c r="Z28" s="899"/>
      <c r="AA28" s="899"/>
      <c r="AB28" s="899"/>
      <c r="AC28" s="899"/>
      <c r="AD28" s="899"/>
      <c r="AE28" s="227"/>
      <c r="AF28" s="226"/>
      <c r="AG28" s="898">
        <f>DATE(YEAR(Y28),MONTH(0),DAY(0))</f>
        <v>43465</v>
      </c>
      <c r="AH28" s="899"/>
      <c r="AI28" s="899"/>
      <c r="AJ28" s="899"/>
      <c r="AK28" s="899"/>
      <c r="AL28" s="899"/>
      <c r="AM28" s="227"/>
      <c r="AN28" s="7"/>
    </row>
    <row r="29" spans="2:40" ht="12" customHeight="1">
      <c r="B29" s="5"/>
      <c r="C29" s="916"/>
      <c r="D29" s="917"/>
      <c r="E29" s="917"/>
      <c r="F29" s="917"/>
      <c r="G29" s="917"/>
      <c r="H29" s="917"/>
      <c r="I29" s="917"/>
      <c r="J29" s="917"/>
      <c r="K29" s="917"/>
      <c r="L29" s="917"/>
      <c r="M29" s="917"/>
      <c r="N29" s="917"/>
      <c r="O29" s="917"/>
      <c r="P29" s="917"/>
      <c r="Q29" s="917"/>
      <c r="R29" s="917"/>
      <c r="S29" s="917"/>
      <c r="T29" s="917"/>
      <c r="U29" s="918"/>
      <c r="V29" s="835"/>
      <c r="W29" s="835"/>
      <c r="X29" s="228"/>
      <c r="Y29" s="229"/>
      <c r="Z29" s="229"/>
      <c r="AA29" s="229"/>
      <c r="AB29" s="229"/>
      <c r="AC29" s="229"/>
      <c r="AD29" s="229"/>
      <c r="AE29" s="230"/>
      <c r="AF29" s="228"/>
      <c r="AG29" s="229"/>
      <c r="AH29" s="229"/>
      <c r="AI29" s="229"/>
      <c r="AJ29" s="229"/>
      <c r="AK29" s="229"/>
      <c r="AL29" s="229"/>
      <c r="AM29" s="230"/>
      <c r="AN29" s="7"/>
    </row>
    <row r="30" spans="2:40" ht="9.75" customHeight="1">
      <c r="B30" s="5"/>
      <c r="C30" s="832">
        <v>1</v>
      </c>
      <c r="D30" s="833"/>
      <c r="E30" s="833"/>
      <c r="F30" s="833"/>
      <c r="G30" s="833"/>
      <c r="H30" s="833"/>
      <c r="I30" s="833"/>
      <c r="J30" s="833"/>
      <c r="K30" s="833"/>
      <c r="L30" s="833"/>
      <c r="M30" s="833"/>
      <c r="N30" s="833"/>
      <c r="O30" s="833"/>
      <c r="P30" s="833"/>
      <c r="Q30" s="833"/>
      <c r="R30" s="833"/>
      <c r="S30" s="833"/>
      <c r="T30" s="833"/>
      <c r="U30" s="834"/>
      <c r="V30" s="836">
        <v>2</v>
      </c>
      <c r="W30" s="836"/>
      <c r="X30" s="832">
        <v>3</v>
      </c>
      <c r="Y30" s="833"/>
      <c r="Z30" s="833"/>
      <c r="AA30" s="833"/>
      <c r="AB30" s="833"/>
      <c r="AC30" s="833"/>
      <c r="AD30" s="833"/>
      <c r="AE30" s="834"/>
      <c r="AF30" s="832">
        <v>4</v>
      </c>
      <c r="AG30" s="833"/>
      <c r="AH30" s="833"/>
      <c r="AI30" s="833"/>
      <c r="AJ30" s="833"/>
      <c r="AK30" s="833"/>
      <c r="AL30" s="833"/>
      <c r="AM30" s="834"/>
      <c r="AN30" s="7"/>
    </row>
    <row r="31" spans="2:40" ht="18" customHeight="1">
      <c r="B31" s="5"/>
      <c r="C31" s="911" t="s">
        <v>538</v>
      </c>
      <c r="D31" s="912"/>
      <c r="E31" s="912"/>
      <c r="F31" s="912"/>
      <c r="G31" s="912"/>
      <c r="H31" s="912"/>
      <c r="I31" s="912"/>
      <c r="J31" s="221"/>
      <c r="K31" s="222" t="s">
        <v>371</v>
      </c>
      <c r="L31" s="217"/>
      <c r="M31" s="922"/>
      <c r="N31" s="922"/>
      <c r="O31" s="922"/>
      <c r="P31" s="922"/>
      <c r="Q31" s="922"/>
      <c r="R31" s="922"/>
      <c r="S31" s="922"/>
      <c r="T31" s="922"/>
      <c r="U31" s="923"/>
      <c r="V31" s="900">
        <v>100</v>
      </c>
      <c r="W31" s="900"/>
      <c r="X31" s="902"/>
      <c r="Y31" s="902"/>
      <c r="Z31" s="902"/>
      <c r="AA31" s="902"/>
      <c r="AB31" s="902"/>
      <c r="AC31" s="902"/>
      <c r="AD31" s="902"/>
      <c r="AE31" s="902"/>
      <c r="AF31" s="902"/>
      <c r="AG31" s="902"/>
      <c r="AH31" s="902"/>
      <c r="AI31" s="902"/>
      <c r="AJ31" s="902"/>
      <c r="AK31" s="902"/>
      <c r="AL31" s="902"/>
      <c r="AM31" s="902"/>
      <c r="AN31" s="7"/>
    </row>
    <row r="32" spans="2:40" ht="3.75" customHeight="1">
      <c r="B32" s="5"/>
      <c r="C32" s="219"/>
      <c r="D32" s="220"/>
      <c r="E32" s="220"/>
      <c r="F32" s="220"/>
      <c r="G32" s="220"/>
      <c r="H32" s="220"/>
      <c r="I32" s="220"/>
      <c r="J32" s="220"/>
      <c r="K32" s="220"/>
      <c r="L32" s="220"/>
      <c r="M32" s="924"/>
      <c r="N32" s="924"/>
      <c r="O32" s="924"/>
      <c r="P32" s="924"/>
      <c r="Q32" s="924"/>
      <c r="R32" s="924"/>
      <c r="S32" s="924"/>
      <c r="T32" s="924"/>
      <c r="U32" s="925"/>
      <c r="V32" s="900"/>
      <c r="W32" s="900"/>
      <c r="X32" s="902"/>
      <c r="Y32" s="902"/>
      <c r="Z32" s="902"/>
      <c r="AA32" s="902"/>
      <c r="AB32" s="902"/>
      <c r="AC32" s="902"/>
      <c r="AD32" s="902"/>
      <c r="AE32" s="902"/>
      <c r="AF32" s="902"/>
      <c r="AG32" s="902"/>
      <c r="AH32" s="902"/>
      <c r="AI32" s="902"/>
      <c r="AJ32" s="902"/>
      <c r="AK32" s="902"/>
      <c r="AL32" s="902"/>
      <c r="AM32" s="902"/>
      <c r="AN32" s="7"/>
    </row>
    <row r="33" spans="2:40" ht="9.75" customHeight="1">
      <c r="B33" s="5"/>
      <c r="C33" s="869" t="s">
        <v>585</v>
      </c>
      <c r="D33" s="870"/>
      <c r="E33" s="870"/>
      <c r="F33" s="870"/>
      <c r="G33" s="870"/>
      <c r="H33" s="870"/>
      <c r="I33" s="870"/>
      <c r="J33" s="870"/>
      <c r="K33" s="870"/>
      <c r="L33" s="870"/>
      <c r="M33" s="870"/>
      <c r="N33" s="870"/>
      <c r="O33" s="870"/>
      <c r="P33" s="870"/>
      <c r="Q33" s="870"/>
      <c r="R33" s="870"/>
      <c r="S33" s="870"/>
      <c r="T33" s="870"/>
      <c r="U33" s="871"/>
      <c r="V33" s="900">
        <v>200</v>
      </c>
      <c r="W33" s="900"/>
      <c r="X33" s="901">
        <f>SUM(X35:AE44)</f>
        <v>0</v>
      </c>
      <c r="Y33" s="901"/>
      <c r="Z33" s="901"/>
      <c r="AA33" s="901"/>
      <c r="AB33" s="901"/>
      <c r="AC33" s="901"/>
      <c r="AD33" s="901"/>
      <c r="AE33" s="901"/>
      <c r="AF33" s="901">
        <f>SUM(AF35:AM44)</f>
        <v>0</v>
      </c>
      <c r="AG33" s="901"/>
      <c r="AH33" s="901"/>
      <c r="AI33" s="901"/>
      <c r="AJ33" s="901"/>
      <c r="AK33" s="901"/>
      <c r="AL33" s="901"/>
      <c r="AM33" s="901"/>
      <c r="AN33" s="7"/>
    </row>
    <row r="34" spans="2:40" ht="9.75" customHeight="1">
      <c r="B34" s="5"/>
      <c r="C34" s="872"/>
      <c r="D34" s="873"/>
      <c r="E34" s="873"/>
      <c r="F34" s="873"/>
      <c r="G34" s="873"/>
      <c r="H34" s="873"/>
      <c r="I34" s="873"/>
      <c r="J34" s="873"/>
      <c r="K34" s="873"/>
      <c r="L34" s="873"/>
      <c r="M34" s="873"/>
      <c r="N34" s="873"/>
      <c r="O34" s="873"/>
      <c r="P34" s="873"/>
      <c r="Q34" s="873"/>
      <c r="R34" s="873"/>
      <c r="S34" s="873"/>
      <c r="T34" s="873"/>
      <c r="U34" s="874"/>
      <c r="V34" s="900"/>
      <c r="W34" s="900"/>
      <c r="X34" s="901"/>
      <c r="Y34" s="901"/>
      <c r="Z34" s="901"/>
      <c r="AA34" s="901"/>
      <c r="AB34" s="901"/>
      <c r="AC34" s="901"/>
      <c r="AD34" s="901"/>
      <c r="AE34" s="901"/>
      <c r="AF34" s="901"/>
      <c r="AG34" s="901"/>
      <c r="AH34" s="901"/>
      <c r="AI34" s="901"/>
      <c r="AJ34" s="901"/>
      <c r="AK34" s="901"/>
      <c r="AL34" s="901"/>
      <c r="AM34" s="901"/>
      <c r="AN34" s="7"/>
    </row>
    <row r="35" spans="2:40" ht="9.75" customHeight="1">
      <c r="B35" s="5"/>
      <c r="C35" s="815" t="s">
        <v>669</v>
      </c>
      <c r="D35" s="881"/>
      <c r="E35" s="881"/>
      <c r="F35" s="881"/>
      <c r="G35" s="881"/>
      <c r="H35" s="881"/>
      <c r="I35" s="881"/>
      <c r="J35" s="881"/>
      <c r="K35" s="881"/>
      <c r="L35" s="881"/>
      <c r="M35" s="881"/>
      <c r="N35" s="881"/>
      <c r="O35" s="881"/>
      <c r="P35" s="881"/>
      <c r="Q35" s="881"/>
      <c r="R35" s="881"/>
      <c r="S35" s="881"/>
      <c r="T35" s="881"/>
      <c r="U35" s="882"/>
      <c r="V35" s="900">
        <v>210</v>
      </c>
      <c r="W35" s="900"/>
      <c r="X35" s="902"/>
      <c r="Y35" s="902"/>
      <c r="Z35" s="902"/>
      <c r="AA35" s="902"/>
      <c r="AB35" s="902"/>
      <c r="AC35" s="902"/>
      <c r="AD35" s="902"/>
      <c r="AE35" s="902"/>
      <c r="AF35" s="902"/>
      <c r="AG35" s="902"/>
      <c r="AH35" s="902"/>
      <c r="AI35" s="902"/>
      <c r="AJ35" s="902"/>
      <c r="AK35" s="902"/>
      <c r="AL35" s="902"/>
      <c r="AM35" s="902"/>
      <c r="AN35" s="7"/>
    </row>
    <row r="36" spans="2:40" ht="11.25" customHeight="1">
      <c r="B36" s="5"/>
      <c r="C36" s="883"/>
      <c r="D36" s="884"/>
      <c r="E36" s="884"/>
      <c r="F36" s="884"/>
      <c r="G36" s="884"/>
      <c r="H36" s="884"/>
      <c r="I36" s="884"/>
      <c r="J36" s="884"/>
      <c r="K36" s="884"/>
      <c r="L36" s="884"/>
      <c r="M36" s="884"/>
      <c r="N36" s="884"/>
      <c r="O36" s="884"/>
      <c r="P36" s="884"/>
      <c r="Q36" s="884"/>
      <c r="R36" s="884"/>
      <c r="S36" s="884"/>
      <c r="T36" s="884"/>
      <c r="U36" s="885"/>
      <c r="V36" s="900"/>
      <c r="W36" s="900"/>
      <c r="X36" s="902"/>
      <c r="Y36" s="902"/>
      <c r="Z36" s="902"/>
      <c r="AA36" s="902"/>
      <c r="AB36" s="902"/>
      <c r="AC36" s="902"/>
      <c r="AD36" s="902"/>
      <c r="AE36" s="902"/>
      <c r="AF36" s="902"/>
      <c r="AG36" s="902"/>
      <c r="AH36" s="902"/>
      <c r="AI36" s="902"/>
      <c r="AJ36" s="902"/>
      <c r="AK36" s="902"/>
      <c r="AL36" s="902"/>
      <c r="AM36" s="902"/>
      <c r="AN36" s="7"/>
    </row>
    <row r="37" spans="2:40" ht="9.75" customHeight="1">
      <c r="B37" s="5"/>
      <c r="C37" s="815" t="s">
        <v>586</v>
      </c>
      <c r="D37" s="881"/>
      <c r="E37" s="881"/>
      <c r="F37" s="881"/>
      <c r="G37" s="881"/>
      <c r="H37" s="881"/>
      <c r="I37" s="881"/>
      <c r="J37" s="881"/>
      <c r="K37" s="881"/>
      <c r="L37" s="881"/>
      <c r="M37" s="881"/>
      <c r="N37" s="881"/>
      <c r="O37" s="881"/>
      <c r="P37" s="881"/>
      <c r="Q37" s="881"/>
      <c r="R37" s="881"/>
      <c r="S37" s="881"/>
      <c r="T37" s="881"/>
      <c r="U37" s="882"/>
      <c r="V37" s="900">
        <v>220</v>
      </c>
      <c r="W37" s="900"/>
      <c r="X37" s="902"/>
      <c r="Y37" s="902"/>
      <c r="Z37" s="902"/>
      <c r="AA37" s="902"/>
      <c r="AB37" s="902"/>
      <c r="AC37" s="902"/>
      <c r="AD37" s="902"/>
      <c r="AE37" s="902"/>
      <c r="AF37" s="902"/>
      <c r="AG37" s="902"/>
      <c r="AH37" s="902"/>
      <c r="AI37" s="902"/>
      <c r="AJ37" s="902"/>
      <c r="AK37" s="902"/>
      <c r="AL37" s="902"/>
      <c r="AM37" s="902"/>
      <c r="AN37" s="7"/>
    </row>
    <row r="38" spans="2:40" ht="9.75" customHeight="1">
      <c r="B38" s="5"/>
      <c r="C38" s="883"/>
      <c r="D38" s="884"/>
      <c r="E38" s="884"/>
      <c r="F38" s="884"/>
      <c r="G38" s="884"/>
      <c r="H38" s="884"/>
      <c r="I38" s="884"/>
      <c r="J38" s="884"/>
      <c r="K38" s="884"/>
      <c r="L38" s="884"/>
      <c r="M38" s="884"/>
      <c r="N38" s="884"/>
      <c r="O38" s="884"/>
      <c r="P38" s="884"/>
      <c r="Q38" s="884"/>
      <c r="R38" s="884"/>
      <c r="S38" s="884"/>
      <c r="T38" s="884"/>
      <c r="U38" s="885"/>
      <c r="V38" s="900"/>
      <c r="W38" s="900"/>
      <c r="X38" s="902"/>
      <c r="Y38" s="902"/>
      <c r="Z38" s="902"/>
      <c r="AA38" s="902"/>
      <c r="AB38" s="902"/>
      <c r="AC38" s="902"/>
      <c r="AD38" s="902"/>
      <c r="AE38" s="902"/>
      <c r="AF38" s="902"/>
      <c r="AG38" s="902"/>
      <c r="AH38" s="902"/>
      <c r="AI38" s="902"/>
      <c r="AJ38" s="902"/>
      <c r="AK38" s="902"/>
      <c r="AL38" s="902"/>
      <c r="AM38" s="902"/>
      <c r="AN38" s="7"/>
    </row>
    <row r="39" spans="2:40" ht="9.75" customHeight="1">
      <c r="B39" s="5"/>
      <c r="C39" s="815" t="s">
        <v>479</v>
      </c>
      <c r="D39" s="881"/>
      <c r="E39" s="881"/>
      <c r="F39" s="881"/>
      <c r="G39" s="881"/>
      <c r="H39" s="881"/>
      <c r="I39" s="881"/>
      <c r="J39" s="881"/>
      <c r="K39" s="881"/>
      <c r="L39" s="881"/>
      <c r="M39" s="881"/>
      <c r="N39" s="881"/>
      <c r="O39" s="881"/>
      <c r="P39" s="881"/>
      <c r="Q39" s="881"/>
      <c r="R39" s="881"/>
      <c r="S39" s="881"/>
      <c r="T39" s="881"/>
      <c r="U39" s="882"/>
      <c r="V39" s="900">
        <v>230</v>
      </c>
      <c r="W39" s="900"/>
      <c r="X39" s="902"/>
      <c r="Y39" s="902"/>
      <c r="Z39" s="902"/>
      <c r="AA39" s="902"/>
      <c r="AB39" s="902"/>
      <c r="AC39" s="902"/>
      <c r="AD39" s="902"/>
      <c r="AE39" s="902"/>
      <c r="AF39" s="902"/>
      <c r="AG39" s="902"/>
      <c r="AH39" s="902"/>
      <c r="AI39" s="902"/>
      <c r="AJ39" s="902"/>
      <c r="AK39" s="902"/>
      <c r="AL39" s="902"/>
      <c r="AM39" s="902"/>
      <c r="AN39" s="7"/>
    </row>
    <row r="40" spans="2:40" ht="9.75" customHeight="1">
      <c r="B40" s="5"/>
      <c r="C40" s="883"/>
      <c r="D40" s="884"/>
      <c r="E40" s="884"/>
      <c r="F40" s="884"/>
      <c r="G40" s="884"/>
      <c r="H40" s="884"/>
      <c r="I40" s="884"/>
      <c r="J40" s="884"/>
      <c r="K40" s="884"/>
      <c r="L40" s="884"/>
      <c r="M40" s="884"/>
      <c r="N40" s="884"/>
      <c r="O40" s="884"/>
      <c r="P40" s="884"/>
      <c r="Q40" s="884"/>
      <c r="R40" s="884"/>
      <c r="S40" s="884"/>
      <c r="T40" s="884"/>
      <c r="U40" s="885"/>
      <c r="V40" s="900"/>
      <c r="W40" s="900"/>
      <c r="X40" s="902"/>
      <c r="Y40" s="902"/>
      <c r="Z40" s="902"/>
      <c r="AA40" s="902"/>
      <c r="AB40" s="902"/>
      <c r="AC40" s="902"/>
      <c r="AD40" s="902"/>
      <c r="AE40" s="902"/>
      <c r="AF40" s="902"/>
      <c r="AG40" s="902"/>
      <c r="AH40" s="902"/>
      <c r="AI40" s="902"/>
      <c r="AJ40" s="902"/>
      <c r="AK40" s="902"/>
      <c r="AL40" s="902"/>
      <c r="AM40" s="902"/>
      <c r="AN40" s="7"/>
    </row>
    <row r="41" spans="2:40" ht="9.75" customHeight="1">
      <c r="B41" s="5"/>
      <c r="C41" s="815" t="s">
        <v>587</v>
      </c>
      <c r="D41" s="881"/>
      <c r="E41" s="881"/>
      <c r="F41" s="881"/>
      <c r="G41" s="881"/>
      <c r="H41" s="881"/>
      <c r="I41" s="881"/>
      <c r="J41" s="881"/>
      <c r="K41" s="881"/>
      <c r="L41" s="881"/>
      <c r="M41" s="881"/>
      <c r="N41" s="881"/>
      <c r="O41" s="881"/>
      <c r="P41" s="881"/>
      <c r="Q41" s="881"/>
      <c r="R41" s="881"/>
      <c r="S41" s="881"/>
      <c r="T41" s="881"/>
      <c r="U41" s="882"/>
      <c r="V41" s="900">
        <v>240</v>
      </c>
      <c r="W41" s="900"/>
      <c r="X41" s="902"/>
      <c r="Y41" s="902"/>
      <c r="Z41" s="902"/>
      <c r="AA41" s="902"/>
      <c r="AB41" s="902"/>
      <c r="AC41" s="902"/>
      <c r="AD41" s="902"/>
      <c r="AE41" s="902"/>
      <c r="AF41" s="902"/>
      <c r="AG41" s="902"/>
      <c r="AH41" s="902"/>
      <c r="AI41" s="902"/>
      <c r="AJ41" s="902"/>
      <c r="AK41" s="902"/>
      <c r="AL41" s="902"/>
      <c r="AM41" s="902"/>
      <c r="AN41" s="7"/>
    </row>
    <row r="42" spans="2:40" ht="9.75" customHeight="1">
      <c r="B42" s="5"/>
      <c r="C42" s="883"/>
      <c r="D42" s="884"/>
      <c r="E42" s="884"/>
      <c r="F42" s="884"/>
      <c r="G42" s="884"/>
      <c r="H42" s="884"/>
      <c r="I42" s="884"/>
      <c r="J42" s="884"/>
      <c r="K42" s="884"/>
      <c r="L42" s="884"/>
      <c r="M42" s="884"/>
      <c r="N42" s="884"/>
      <c r="O42" s="884"/>
      <c r="P42" s="884"/>
      <c r="Q42" s="884"/>
      <c r="R42" s="884"/>
      <c r="S42" s="884"/>
      <c r="T42" s="884"/>
      <c r="U42" s="885"/>
      <c r="V42" s="900"/>
      <c r="W42" s="900"/>
      <c r="X42" s="902"/>
      <c r="Y42" s="902"/>
      <c r="Z42" s="902"/>
      <c r="AA42" s="902"/>
      <c r="AB42" s="902"/>
      <c r="AC42" s="902"/>
      <c r="AD42" s="902"/>
      <c r="AE42" s="902"/>
      <c r="AF42" s="902"/>
      <c r="AG42" s="902"/>
      <c r="AH42" s="902"/>
      <c r="AI42" s="902"/>
      <c r="AJ42" s="902"/>
      <c r="AK42" s="902"/>
      <c r="AL42" s="902"/>
      <c r="AM42" s="902"/>
      <c r="AN42" s="7"/>
    </row>
    <row r="43" spans="2:40" ht="9.75" customHeight="1">
      <c r="B43" s="5"/>
      <c r="C43" s="815" t="s">
        <v>423</v>
      </c>
      <c r="D43" s="881"/>
      <c r="E43" s="881"/>
      <c r="F43" s="881"/>
      <c r="G43" s="881"/>
      <c r="H43" s="881"/>
      <c r="I43" s="881"/>
      <c r="J43" s="881"/>
      <c r="K43" s="881"/>
      <c r="L43" s="881"/>
      <c r="M43" s="881"/>
      <c r="N43" s="881"/>
      <c r="O43" s="881"/>
      <c r="P43" s="881"/>
      <c r="Q43" s="881"/>
      <c r="R43" s="881"/>
      <c r="S43" s="881"/>
      <c r="T43" s="881"/>
      <c r="U43" s="882"/>
      <c r="V43" s="900">
        <v>250</v>
      </c>
      <c r="W43" s="900"/>
      <c r="X43" s="902"/>
      <c r="Y43" s="902"/>
      <c r="Z43" s="902"/>
      <c r="AA43" s="902"/>
      <c r="AB43" s="902"/>
      <c r="AC43" s="902"/>
      <c r="AD43" s="902"/>
      <c r="AE43" s="902"/>
      <c r="AF43" s="902"/>
      <c r="AG43" s="902"/>
      <c r="AH43" s="902"/>
      <c r="AI43" s="902"/>
      <c r="AJ43" s="902"/>
      <c r="AK43" s="902"/>
      <c r="AL43" s="902"/>
      <c r="AM43" s="902"/>
      <c r="AN43" s="7"/>
    </row>
    <row r="44" spans="2:40" ht="9.75" customHeight="1">
      <c r="B44" s="5"/>
      <c r="C44" s="883"/>
      <c r="D44" s="884"/>
      <c r="E44" s="884"/>
      <c r="F44" s="884"/>
      <c r="G44" s="884"/>
      <c r="H44" s="884"/>
      <c r="I44" s="884"/>
      <c r="J44" s="884"/>
      <c r="K44" s="884"/>
      <c r="L44" s="884"/>
      <c r="M44" s="884"/>
      <c r="N44" s="884"/>
      <c r="O44" s="884"/>
      <c r="P44" s="884"/>
      <c r="Q44" s="884"/>
      <c r="R44" s="884"/>
      <c r="S44" s="884"/>
      <c r="T44" s="884"/>
      <c r="U44" s="885"/>
      <c r="V44" s="900"/>
      <c r="W44" s="900"/>
      <c r="X44" s="902"/>
      <c r="Y44" s="902"/>
      <c r="Z44" s="902"/>
      <c r="AA44" s="902"/>
      <c r="AB44" s="902"/>
      <c r="AC44" s="902"/>
      <c r="AD44" s="902"/>
      <c r="AE44" s="902"/>
      <c r="AF44" s="902"/>
      <c r="AG44" s="902"/>
      <c r="AH44" s="902"/>
      <c r="AI44" s="902"/>
      <c r="AJ44" s="902"/>
      <c r="AK44" s="902"/>
      <c r="AL44" s="902"/>
      <c r="AM44" s="902"/>
      <c r="AN44" s="7"/>
    </row>
    <row r="45" spans="2:40" ht="9.75" customHeight="1">
      <c r="B45" s="5"/>
      <c r="C45" s="869" t="s">
        <v>588</v>
      </c>
      <c r="D45" s="870"/>
      <c r="E45" s="870"/>
      <c r="F45" s="870"/>
      <c r="G45" s="870"/>
      <c r="H45" s="870"/>
      <c r="I45" s="870"/>
      <c r="J45" s="870"/>
      <c r="K45" s="870"/>
      <c r="L45" s="870"/>
      <c r="M45" s="870"/>
      <c r="N45" s="870"/>
      <c r="O45" s="870"/>
      <c r="P45" s="870"/>
      <c r="Q45" s="870"/>
      <c r="R45" s="870"/>
      <c r="S45" s="870"/>
      <c r="T45" s="870"/>
      <c r="U45" s="871"/>
      <c r="V45" s="900">
        <v>300</v>
      </c>
      <c r="W45" s="900"/>
      <c r="X45" s="901">
        <f>SUM(X47,X55,X67,X69)</f>
        <v>0</v>
      </c>
      <c r="Y45" s="901"/>
      <c r="Z45" s="901"/>
      <c r="AA45" s="901"/>
      <c r="AB45" s="901"/>
      <c r="AC45" s="901"/>
      <c r="AD45" s="901"/>
      <c r="AE45" s="901"/>
      <c r="AF45" s="901">
        <f>SUM(AF47,AF55,AF67,AF69)</f>
        <v>0</v>
      </c>
      <c r="AG45" s="901"/>
      <c r="AH45" s="901"/>
      <c r="AI45" s="901"/>
      <c r="AJ45" s="901"/>
      <c r="AK45" s="901"/>
      <c r="AL45" s="901"/>
      <c r="AM45" s="901"/>
      <c r="AN45" s="7"/>
    </row>
    <row r="46" spans="2:40" ht="9.75" customHeight="1">
      <c r="B46" s="5"/>
      <c r="C46" s="872"/>
      <c r="D46" s="873"/>
      <c r="E46" s="873"/>
      <c r="F46" s="873"/>
      <c r="G46" s="873"/>
      <c r="H46" s="873"/>
      <c r="I46" s="873"/>
      <c r="J46" s="873"/>
      <c r="K46" s="873"/>
      <c r="L46" s="873"/>
      <c r="M46" s="873"/>
      <c r="N46" s="873"/>
      <c r="O46" s="873"/>
      <c r="P46" s="873"/>
      <c r="Q46" s="873"/>
      <c r="R46" s="873"/>
      <c r="S46" s="873"/>
      <c r="T46" s="873"/>
      <c r="U46" s="874"/>
      <c r="V46" s="900"/>
      <c r="W46" s="900"/>
      <c r="X46" s="901"/>
      <c r="Y46" s="901"/>
      <c r="Z46" s="901"/>
      <c r="AA46" s="901"/>
      <c r="AB46" s="901"/>
      <c r="AC46" s="901"/>
      <c r="AD46" s="901"/>
      <c r="AE46" s="901"/>
      <c r="AF46" s="901"/>
      <c r="AG46" s="901"/>
      <c r="AH46" s="901"/>
      <c r="AI46" s="901"/>
      <c r="AJ46" s="901"/>
      <c r="AK46" s="901"/>
      <c r="AL46" s="901"/>
      <c r="AM46" s="901"/>
      <c r="AN46" s="7"/>
    </row>
    <row r="47" spans="2:40" ht="9.75" customHeight="1">
      <c r="B47" s="5"/>
      <c r="C47" s="815" t="s">
        <v>670</v>
      </c>
      <c r="D47" s="881"/>
      <c r="E47" s="881"/>
      <c r="F47" s="881"/>
      <c r="G47" s="881"/>
      <c r="H47" s="881"/>
      <c r="I47" s="881"/>
      <c r="J47" s="881"/>
      <c r="K47" s="881"/>
      <c r="L47" s="881"/>
      <c r="M47" s="881"/>
      <c r="N47" s="881"/>
      <c r="O47" s="881"/>
      <c r="P47" s="881"/>
      <c r="Q47" s="881"/>
      <c r="R47" s="881"/>
      <c r="S47" s="881"/>
      <c r="T47" s="881"/>
      <c r="U47" s="882"/>
      <c r="V47" s="900">
        <v>310</v>
      </c>
      <c r="W47" s="900"/>
      <c r="X47" s="901">
        <f>SUM(X49:AE54)</f>
        <v>0</v>
      </c>
      <c r="Y47" s="901"/>
      <c r="Z47" s="901"/>
      <c r="AA47" s="901"/>
      <c r="AB47" s="901"/>
      <c r="AC47" s="901"/>
      <c r="AD47" s="901"/>
      <c r="AE47" s="901"/>
      <c r="AF47" s="901">
        <f>SUM(AF49:AM54)</f>
        <v>0</v>
      </c>
      <c r="AG47" s="901"/>
      <c r="AH47" s="901"/>
      <c r="AI47" s="901"/>
      <c r="AJ47" s="901"/>
      <c r="AK47" s="901"/>
      <c r="AL47" s="901"/>
      <c r="AM47" s="901"/>
      <c r="AN47" s="7"/>
    </row>
    <row r="48" spans="2:40" ht="12.75" customHeight="1">
      <c r="B48" s="5"/>
      <c r="C48" s="883"/>
      <c r="D48" s="884"/>
      <c r="E48" s="884"/>
      <c r="F48" s="884"/>
      <c r="G48" s="884"/>
      <c r="H48" s="884"/>
      <c r="I48" s="884"/>
      <c r="J48" s="884"/>
      <c r="K48" s="884"/>
      <c r="L48" s="884"/>
      <c r="M48" s="884"/>
      <c r="N48" s="884"/>
      <c r="O48" s="884"/>
      <c r="P48" s="884"/>
      <c r="Q48" s="884"/>
      <c r="R48" s="884"/>
      <c r="S48" s="884"/>
      <c r="T48" s="884"/>
      <c r="U48" s="885"/>
      <c r="V48" s="900"/>
      <c r="W48" s="900"/>
      <c r="X48" s="901"/>
      <c r="Y48" s="901"/>
      <c r="Z48" s="901"/>
      <c r="AA48" s="901"/>
      <c r="AB48" s="901"/>
      <c r="AC48" s="901"/>
      <c r="AD48" s="901"/>
      <c r="AE48" s="901"/>
      <c r="AF48" s="901"/>
      <c r="AG48" s="901"/>
      <c r="AH48" s="901"/>
      <c r="AI48" s="901"/>
      <c r="AJ48" s="901"/>
      <c r="AK48" s="901"/>
      <c r="AL48" s="901"/>
      <c r="AM48" s="901"/>
      <c r="AN48" s="7"/>
    </row>
    <row r="49" spans="2:40" ht="9.75" customHeight="1">
      <c r="B49" s="5"/>
      <c r="C49" s="905" t="s">
        <v>589</v>
      </c>
      <c r="D49" s="906"/>
      <c r="E49" s="906"/>
      <c r="F49" s="906"/>
      <c r="G49" s="906"/>
      <c r="H49" s="906"/>
      <c r="I49" s="906"/>
      <c r="J49" s="906"/>
      <c r="K49" s="906"/>
      <c r="L49" s="906"/>
      <c r="M49" s="906"/>
      <c r="N49" s="906"/>
      <c r="O49" s="906"/>
      <c r="P49" s="906"/>
      <c r="Q49" s="906"/>
      <c r="R49" s="906"/>
      <c r="S49" s="906"/>
      <c r="T49" s="906"/>
      <c r="U49" s="907"/>
      <c r="V49" s="900">
        <v>311</v>
      </c>
      <c r="W49" s="900"/>
      <c r="X49" s="902"/>
      <c r="Y49" s="902"/>
      <c r="Z49" s="902"/>
      <c r="AA49" s="902"/>
      <c r="AB49" s="902"/>
      <c r="AC49" s="902"/>
      <c r="AD49" s="902"/>
      <c r="AE49" s="902"/>
      <c r="AF49" s="902"/>
      <c r="AG49" s="902"/>
      <c r="AH49" s="902"/>
      <c r="AI49" s="902"/>
      <c r="AJ49" s="902"/>
      <c r="AK49" s="902"/>
      <c r="AL49" s="902"/>
      <c r="AM49" s="902"/>
      <c r="AN49" s="7"/>
    </row>
    <row r="50" spans="2:40" ht="12.75" customHeight="1">
      <c r="B50" s="5"/>
      <c r="C50" s="908"/>
      <c r="D50" s="909"/>
      <c r="E50" s="909"/>
      <c r="F50" s="909"/>
      <c r="G50" s="909"/>
      <c r="H50" s="909"/>
      <c r="I50" s="909"/>
      <c r="J50" s="909"/>
      <c r="K50" s="909"/>
      <c r="L50" s="909"/>
      <c r="M50" s="909"/>
      <c r="N50" s="909"/>
      <c r="O50" s="909"/>
      <c r="P50" s="909"/>
      <c r="Q50" s="909"/>
      <c r="R50" s="909"/>
      <c r="S50" s="909"/>
      <c r="T50" s="909"/>
      <c r="U50" s="910"/>
      <c r="V50" s="900"/>
      <c r="W50" s="900"/>
      <c r="X50" s="902"/>
      <c r="Y50" s="902"/>
      <c r="Z50" s="902"/>
      <c r="AA50" s="902"/>
      <c r="AB50" s="902"/>
      <c r="AC50" s="902"/>
      <c r="AD50" s="902"/>
      <c r="AE50" s="902"/>
      <c r="AF50" s="902"/>
      <c r="AG50" s="902"/>
      <c r="AH50" s="902"/>
      <c r="AI50" s="902"/>
      <c r="AJ50" s="902"/>
      <c r="AK50" s="902"/>
      <c r="AL50" s="902"/>
      <c r="AM50" s="902"/>
      <c r="AN50" s="7"/>
    </row>
    <row r="51" spans="2:40" ht="9.75" customHeight="1">
      <c r="B51" s="5"/>
      <c r="C51" s="905" t="s">
        <v>671</v>
      </c>
      <c r="D51" s="906"/>
      <c r="E51" s="906"/>
      <c r="F51" s="906"/>
      <c r="G51" s="906"/>
      <c r="H51" s="906"/>
      <c r="I51" s="906"/>
      <c r="J51" s="906"/>
      <c r="K51" s="906"/>
      <c r="L51" s="906"/>
      <c r="M51" s="906"/>
      <c r="N51" s="906"/>
      <c r="O51" s="906"/>
      <c r="P51" s="906"/>
      <c r="Q51" s="906"/>
      <c r="R51" s="906"/>
      <c r="S51" s="906"/>
      <c r="T51" s="906"/>
      <c r="U51" s="907"/>
      <c r="V51" s="900">
        <v>312</v>
      </c>
      <c r="W51" s="900"/>
      <c r="X51" s="902"/>
      <c r="Y51" s="902"/>
      <c r="Z51" s="902"/>
      <c r="AA51" s="902"/>
      <c r="AB51" s="902"/>
      <c r="AC51" s="902"/>
      <c r="AD51" s="902"/>
      <c r="AE51" s="902"/>
      <c r="AF51" s="902"/>
      <c r="AG51" s="902"/>
      <c r="AH51" s="902"/>
      <c r="AI51" s="902"/>
      <c r="AJ51" s="902"/>
      <c r="AK51" s="902"/>
      <c r="AL51" s="902"/>
      <c r="AM51" s="902"/>
      <c r="AN51" s="7"/>
    </row>
    <row r="52" spans="2:40" ht="9.75" customHeight="1">
      <c r="B52" s="5"/>
      <c r="C52" s="908"/>
      <c r="D52" s="909"/>
      <c r="E52" s="909"/>
      <c r="F52" s="909"/>
      <c r="G52" s="909"/>
      <c r="H52" s="909"/>
      <c r="I52" s="909"/>
      <c r="J52" s="909"/>
      <c r="K52" s="909"/>
      <c r="L52" s="909"/>
      <c r="M52" s="909"/>
      <c r="N52" s="909"/>
      <c r="O52" s="909"/>
      <c r="P52" s="909"/>
      <c r="Q52" s="909"/>
      <c r="R52" s="909"/>
      <c r="S52" s="909"/>
      <c r="T52" s="909"/>
      <c r="U52" s="910"/>
      <c r="V52" s="900"/>
      <c r="W52" s="900"/>
      <c r="X52" s="902"/>
      <c r="Y52" s="902"/>
      <c r="Z52" s="902"/>
      <c r="AA52" s="902"/>
      <c r="AB52" s="902"/>
      <c r="AC52" s="902"/>
      <c r="AD52" s="902"/>
      <c r="AE52" s="902"/>
      <c r="AF52" s="902"/>
      <c r="AG52" s="902"/>
      <c r="AH52" s="902"/>
      <c r="AI52" s="902"/>
      <c r="AJ52" s="902"/>
      <c r="AK52" s="902"/>
      <c r="AL52" s="902"/>
      <c r="AM52" s="902"/>
      <c r="AN52" s="7"/>
    </row>
    <row r="53" spans="2:40" ht="9.75" customHeight="1">
      <c r="B53" s="5"/>
      <c r="C53" s="905" t="s">
        <v>590</v>
      </c>
      <c r="D53" s="906"/>
      <c r="E53" s="906"/>
      <c r="F53" s="906"/>
      <c r="G53" s="906"/>
      <c r="H53" s="906"/>
      <c r="I53" s="906"/>
      <c r="J53" s="906"/>
      <c r="K53" s="906"/>
      <c r="L53" s="906"/>
      <c r="M53" s="906"/>
      <c r="N53" s="906"/>
      <c r="O53" s="906"/>
      <c r="P53" s="906"/>
      <c r="Q53" s="906"/>
      <c r="R53" s="906"/>
      <c r="S53" s="906"/>
      <c r="T53" s="906"/>
      <c r="U53" s="907"/>
      <c r="V53" s="900">
        <v>313</v>
      </c>
      <c r="W53" s="900"/>
      <c r="X53" s="902"/>
      <c r="Y53" s="902"/>
      <c r="Z53" s="902"/>
      <c r="AA53" s="902"/>
      <c r="AB53" s="902"/>
      <c r="AC53" s="902"/>
      <c r="AD53" s="902"/>
      <c r="AE53" s="902"/>
      <c r="AF53" s="902"/>
      <c r="AG53" s="902"/>
      <c r="AH53" s="902"/>
      <c r="AI53" s="902"/>
      <c r="AJ53" s="902"/>
      <c r="AK53" s="902"/>
      <c r="AL53" s="902"/>
      <c r="AM53" s="902"/>
      <c r="AN53" s="7"/>
    </row>
    <row r="54" spans="2:40" ht="9.75" customHeight="1">
      <c r="B54" s="5"/>
      <c r="C54" s="908"/>
      <c r="D54" s="909"/>
      <c r="E54" s="909"/>
      <c r="F54" s="909"/>
      <c r="G54" s="909"/>
      <c r="H54" s="909"/>
      <c r="I54" s="909"/>
      <c r="J54" s="909"/>
      <c r="K54" s="909"/>
      <c r="L54" s="909"/>
      <c r="M54" s="909"/>
      <c r="N54" s="909"/>
      <c r="O54" s="909"/>
      <c r="P54" s="909"/>
      <c r="Q54" s="909"/>
      <c r="R54" s="909"/>
      <c r="S54" s="909"/>
      <c r="T54" s="909"/>
      <c r="U54" s="910"/>
      <c r="V54" s="900"/>
      <c r="W54" s="900"/>
      <c r="X54" s="902"/>
      <c r="Y54" s="902"/>
      <c r="Z54" s="902"/>
      <c r="AA54" s="902"/>
      <c r="AB54" s="902"/>
      <c r="AC54" s="902"/>
      <c r="AD54" s="902"/>
      <c r="AE54" s="902"/>
      <c r="AF54" s="902"/>
      <c r="AG54" s="902"/>
      <c r="AH54" s="902"/>
      <c r="AI54" s="902"/>
      <c r="AJ54" s="902"/>
      <c r="AK54" s="902"/>
      <c r="AL54" s="902"/>
      <c r="AM54" s="902"/>
      <c r="AN54" s="7"/>
    </row>
    <row r="55" spans="2:40" ht="9.75" customHeight="1">
      <c r="B55" s="5"/>
      <c r="C55" s="815" t="s">
        <v>672</v>
      </c>
      <c r="D55" s="881"/>
      <c r="E55" s="881"/>
      <c r="F55" s="881"/>
      <c r="G55" s="881"/>
      <c r="H55" s="881"/>
      <c r="I55" s="881"/>
      <c r="J55" s="881"/>
      <c r="K55" s="881"/>
      <c r="L55" s="881"/>
      <c r="M55" s="881"/>
      <c r="N55" s="881"/>
      <c r="O55" s="881"/>
      <c r="P55" s="881"/>
      <c r="Q55" s="881"/>
      <c r="R55" s="881"/>
      <c r="S55" s="881"/>
      <c r="T55" s="881"/>
      <c r="U55" s="882"/>
      <c r="V55" s="900">
        <v>320</v>
      </c>
      <c r="W55" s="900"/>
      <c r="X55" s="901">
        <f>SUM(X57:AE66)</f>
        <v>0</v>
      </c>
      <c r="Y55" s="901"/>
      <c r="Z55" s="901"/>
      <c r="AA55" s="901"/>
      <c r="AB55" s="901"/>
      <c r="AC55" s="901"/>
      <c r="AD55" s="901"/>
      <c r="AE55" s="901"/>
      <c r="AF55" s="901">
        <f>SUM(AF57:AM66)</f>
        <v>0</v>
      </c>
      <c r="AG55" s="901"/>
      <c r="AH55" s="901"/>
      <c r="AI55" s="901"/>
      <c r="AJ55" s="901"/>
      <c r="AK55" s="901"/>
      <c r="AL55" s="901"/>
      <c r="AM55" s="901"/>
      <c r="AN55" s="7"/>
    </row>
    <row r="56" spans="2:40" ht="9.75" customHeight="1">
      <c r="B56" s="5"/>
      <c r="C56" s="883"/>
      <c r="D56" s="884"/>
      <c r="E56" s="884"/>
      <c r="F56" s="884"/>
      <c r="G56" s="884"/>
      <c r="H56" s="884"/>
      <c r="I56" s="884"/>
      <c r="J56" s="884"/>
      <c r="K56" s="884"/>
      <c r="L56" s="884"/>
      <c r="M56" s="884"/>
      <c r="N56" s="884"/>
      <c r="O56" s="884"/>
      <c r="P56" s="884"/>
      <c r="Q56" s="884"/>
      <c r="R56" s="884"/>
      <c r="S56" s="884"/>
      <c r="T56" s="884"/>
      <c r="U56" s="885"/>
      <c r="V56" s="900"/>
      <c r="W56" s="900"/>
      <c r="X56" s="901"/>
      <c r="Y56" s="901"/>
      <c r="Z56" s="901"/>
      <c r="AA56" s="901"/>
      <c r="AB56" s="901"/>
      <c r="AC56" s="901"/>
      <c r="AD56" s="901"/>
      <c r="AE56" s="901"/>
      <c r="AF56" s="901"/>
      <c r="AG56" s="901"/>
      <c r="AH56" s="901"/>
      <c r="AI56" s="901"/>
      <c r="AJ56" s="901"/>
      <c r="AK56" s="901"/>
      <c r="AL56" s="901"/>
      <c r="AM56" s="901"/>
      <c r="AN56" s="7"/>
    </row>
    <row r="57" spans="2:40" ht="9.75" customHeight="1">
      <c r="B57" s="5"/>
      <c r="C57" s="905" t="s">
        <v>591</v>
      </c>
      <c r="D57" s="906"/>
      <c r="E57" s="906"/>
      <c r="F57" s="906"/>
      <c r="G57" s="906"/>
      <c r="H57" s="906"/>
      <c r="I57" s="906"/>
      <c r="J57" s="906"/>
      <c r="K57" s="906"/>
      <c r="L57" s="906"/>
      <c r="M57" s="906"/>
      <c r="N57" s="906"/>
      <c r="O57" s="906"/>
      <c r="P57" s="906"/>
      <c r="Q57" s="906"/>
      <c r="R57" s="906"/>
      <c r="S57" s="906"/>
      <c r="T57" s="906"/>
      <c r="U57" s="907"/>
      <c r="V57" s="900">
        <v>321</v>
      </c>
      <c r="W57" s="900"/>
      <c r="X57" s="902"/>
      <c r="Y57" s="902"/>
      <c r="Z57" s="902"/>
      <c r="AA57" s="902"/>
      <c r="AB57" s="902"/>
      <c r="AC57" s="902"/>
      <c r="AD57" s="902"/>
      <c r="AE57" s="902"/>
      <c r="AF57" s="902"/>
      <c r="AG57" s="902"/>
      <c r="AH57" s="902"/>
      <c r="AI57" s="902"/>
      <c r="AJ57" s="902"/>
      <c r="AK57" s="902"/>
      <c r="AL57" s="902"/>
      <c r="AM57" s="902"/>
      <c r="AN57" s="7"/>
    </row>
    <row r="58" spans="2:40" ht="12.75" customHeight="1">
      <c r="B58" s="5"/>
      <c r="C58" s="908"/>
      <c r="D58" s="909"/>
      <c r="E58" s="909"/>
      <c r="F58" s="909"/>
      <c r="G58" s="909"/>
      <c r="H58" s="909"/>
      <c r="I58" s="909"/>
      <c r="J58" s="909"/>
      <c r="K58" s="909"/>
      <c r="L58" s="909"/>
      <c r="M58" s="909"/>
      <c r="N58" s="909"/>
      <c r="O58" s="909"/>
      <c r="P58" s="909"/>
      <c r="Q58" s="909"/>
      <c r="R58" s="909"/>
      <c r="S58" s="909"/>
      <c r="T58" s="909"/>
      <c r="U58" s="910"/>
      <c r="V58" s="900"/>
      <c r="W58" s="900"/>
      <c r="X58" s="902"/>
      <c r="Y58" s="902"/>
      <c r="Z58" s="902"/>
      <c r="AA58" s="902"/>
      <c r="AB58" s="902"/>
      <c r="AC58" s="902"/>
      <c r="AD58" s="902"/>
      <c r="AE58" s="902"/>
      <c r="AF58" s="902"/>
      <c r="AG58" s="902"/>
      <c r="AH58" s="902"/>
      <c r="AI58" s="902"/>
      <c r="AJ58" s="902"/>
      <c r="AK58" s="902"/>
      <c r="AL58" s="902"/>
      <c r="AM58" s="902"/>
      <c r="AN58" s="7"/>
    </row>
    <row r="59" spans="2:40" ht="9.75" customHeight="1">
      <c r="B59" s="5"/>
      <c r="C59" s="905" t="s">
        <v>592</v>
      </c>
      <c r="D59" s="906"/>
      <c r="E59" s="906"/>
      <c r="F59" s="906"/>
      <c r="G59" s="906"/>
      <c r="H59" s="906"/>
      <c r="I59" s="906"/>
      <c r="J59" s="906"/>
      <c r="K59" s="906"/>
      <c r="L59" s="906"/>
      <c r="M59" s="906"/>
      <c r="N59" s="906"/>
      <c r="O59" s="906"/>
      <c r="P59" s="906"/>
      <c r="Q59" s="906"/>
      <c r="R59" s="906"/>
      <c r="S59" s="906"/>
      <c r="T59" s="906"/>
      <c r="U59" s="907"/>
      <c r="V59" s="900">
        <v>322</v>
      </c>
      <c r="W59" s="900"/>
      <c r="X59" s="902"/>
      <c r="Y59" s="902"/>
      <c r="Z59" s="902"/>
      <c r="AA59" s="902"/>
      <c r="AB59" s="902"/>
      <c r="AC59" s="902"/>
      <c r="AD59" s="902"/>
      <c r="AE59" s="902"/>
      <c r="AF59" s="902"/>
      <c r="AG59" s="902"/>
      <c r="AH59" s="902"/>
      <c r="AI59" s="902"/>
      <c r="AJ59" s="902"/>
      <c r="AK59" s="902"/>
      <c r="AL59" s="902"/>
      <c r="AM59" s="902"/>
      <c r="AN59" s="7"/>
    </row>
    <row r="60" spans="2:40" ht="9.75" customHeight="1">
      <c r="B60" s="5"/>
      <c r="C60" s="908"/>
      <c r="D60" s="909"/>
      <c r="E60" s="909"/>
      <c r="F60" s="909"/>
      <c r="G60" s="909"/>
      <c r="H60" s="909"/>
      <c r="I60" s="909"/>
      <c r="J60" s="909"/>
      <c r="K60" s="909"/>
      <c r="L60" s="909"/>
      <c r="M60" s="909"/>
      <c r="N60" s="909"/>
      <c r="O60" s="909"/>
      <c r="P60" s="909"/>
      <c r="Q60" s="909"/>
      <c r="R60" s="909"/>
      <c r="S60" s="909"/>
      <c r="T60" s="909"/>
      <c r="U60" s="910"/>
      <c r="V60" s="900"/>
      <c r="W60" s="900"/>
      <c r="X60" s="902"/>
      <c r="Y60" s="902"/>
      <c r="Z60" s="902"/>
      <c r="AA60" s="902"/>
      <c r="AB60" s="902"/>
      <c r="AC60" s="902"/>
      <c r="AD60" s="902"/>
      <c r="AE60" s="902"/>
      <c r="AF60" s="902"/>
      <c r="AG60" s="902"/>
      <c r="AH60" s="902"/>
      <c r="AI60" s="902"/>
      <c r="AJ60" s="902"/>
      <c r="AK60" s="902"/>
      <c r="AL60" s="902"/>
      <c r="AM60" s="902"/>
      <c r="AN60" s="7"/>
    </row>
    <row r="61" spans="2:40" ht="9.75" customHeight="1">
      <c r="B61" s="5"/>
      <c r="C61" s="905" t="s">
        <v>593</v>
      </c>
      <c r="D61" s="906"/>
      <c r="E61" s="906"/>
      <c r="F61" s="906"/>
      <c r="G61" s="906"/>
      <c r="H61" s="906"/>
      <c r="I61" s="906"/>
      <c r="J61" s="906"/>
      <c r="K61" s="906"/>
      <c r="L61" s="906"/>
      <c r="M61" s="906"/>
      <c r="N61" s="906"/>
      <c r="O61" s="906"/>
      <c r="P61" s="906"/>
      <c r="Q61" s="906"/>
      <c r="R61" s="906"/>
      <c r="S61" s="906"/>
      <c r="T61" s="906"/>
      <c r="U61" s="907"/>
      <c r="V61" s="900">
        <v>323</v>
      </c>
      <c r="W61" s="900"/>
      <c r="X61" s="902"/>
      <c r="Y61" s="902"/>
      <c r="Z61" s="902"/>
      <c r="AA61" s="902"/>
      <c r="AB61" s="902"/>
      <c r="AC61" s="902"/>
      <c r="AD61" s="902"/>
      <c r="AE61" s="902"/>
      <c r="AF61" s="902"/>
      <c r="AG61" s="902"/>
      <c r="AH61" s="902"/>
      <c r="AI61" s="902"/>
      <c r="AJ61" s="902"/>
      <c r="AK61" s="902"/>
      <c r="AL61" s="902"/>
      <c r="AM61" s="902"/>
      <c r="AN61" s="7"/>
    </row>
    <row r="62" spans="2:40" ht="9.75" customHeight="1">
      <c r="B62" s="5"/>
      <c r="C62" s="908"/>
      <c r="D62" s="909"/>
      <c r="E62" s="909"/>
      <c r="F62" s="909"/>
      <c r="G62" s="909"/>
      <c r="H62" s="909"/>
      <c r="I62" s="909"/>
      <c r="J62" s="909"/>
      <c r="K62" s="909"/>
      <c r="L62" s="909"/>
      <c r="M62" s="909"/>
      <c r="N62" s="909"/>
      <c r="O62" s="909"/>
      <c r="P62" s="909"/>
      <c r="Q62" s="909"/>
      <c r="R62" s="909"/>
      <c r="S62" s="909"/>
      <c r="T62" s="909"/>
      <c r="U62" s="910"/>
      <c r="V62" s="900"/>
      <c r="W62" s="900"/>
      <c r="X62" s="902"/>
      <c r="Y62" s="902"/>
      <c r="Z62" s="902"/>
      <c r="AA62" s="902"/>
      <c r="AB62" s="902"/>
      <c r="AC62" s="902"/>
      <c r="AD62" s="902"/>
      <c r="AE62" s="902"/>
      <c r="AF62" s="902"/>
      <c r="AG62" s="902"/>
      <c r="AH62" s="902"/>
      <c r="AI62" s="902"/>
      <c r="AJ62" s="902"/>
      <c r="AK62" s="902"/>
      <c r="AL62" s="902"/>
      <c r="AM62" s="902"/>
      <c r="AN62" s="7"/>
    </row>
    <row r="63" spans="2:40" ht="9.75" customHeight="1">
      <c r="B63" s="5"/>
      <c r="C63" s="905" t="s">
        <v>594</v>
      </c>
      <c r="D63" s="906"/>
      <c r="E63" s="906"/>
      <c r="F63" s="906"/>
      <c r="G63" s="906"/>
      <c r="H63" s="906"/>
      <c r="I63" s="906"/>
      <c r="J63" s="906"/>
      <c r="K63" s="906"/>
      <c r="L63" s="906"/>
      <c r="M63" s="906"/>
      <c r="N63" s="906"/>
      <c r="O63" s="906"/>
      <c r="P63" s="906"/>
      <c r="Q63" s="906"/>
      <c r="R63" s="906"/>
      <c r="S63" s="906"/>
      <c r="T63" s="906"/>
      <c r="U63" s="907"/>
      <c r="V63" s="900">
        <v>324</v>
      </c>
      <c r="W63" s="900"/>
      <c r="X63" s="902"/>
      <c r="Y63" s="902"/>
      <c r="Z63" s="902"/>
      <c r="AA63" s="902"/>
      <c r="AB63" s="902"/>
      <c r="AC63" s="902"/>
      <c r="AD63" s="902"/>
      <c r="AE63" s="902"/>
      <c r="AF63" s="902"/>
      <c r="AG63" s="902"/>
      <c r="AH63" s="902"/>
      <c r="AI63" s="902"/>
      <c r="AJ63" s="902"/>
      <c r="AK63" s="902"/>
      <c r="AL63" s="902"/>
      <c r="AM63" s="902"/>
      <c r="AN63" s="7"/>
    </row>
    <row r="64" spans="2:40" ht="9.75" customHeight="1">
      <c r="B64" s="5"/>
      <c r="C64" s="908"/>
      <c r="D64" s="909"/>
      <c r="E64" s="909"/>
      <c r="F64" s="909"/>
      <c r="G64" s="909"/>
      <c r="H64" s="909"/>
      <c r="I64" s="909"/>
      <c r="J64" s="909"/>
      <c r="K64" s="909"/>
      <c r="L64" s="909"/>
      <c r="M64" s="909"/>
      <c r="N64" s="909"/>
      <c r="O64" s="909"/>
      <c r="P64" s="909"/>
      <c r="Q64" s="909"/>
      <c r="R64" s="909"/>
      <c r="S64" s="909"/>
      <c r="T64" s="909"/>
      <c r="U64" s="910"/>
      <c r="V64" s="900"/>
      <c r="W64" s="900"/>
      <c r="X64" s="902"/>
      <c r="Y64" s="902"/>
      <c r="Z64" s="902"/>
      <c r="AA64" s="902"/>
      <c r="AB64" s="902"/>
      <c r="AC64" s="902"/>
      <c r="AD64" s="902"/>
      <c r="AE64" s="902"/>
      <c r="AF64" s="902"/>
      <c r="AG64" s="902"/>
      <c r="AH64" s="902"/>
      <c r="AI64" s="902"/>
      <c r="AJ64" s="902"/>
      <c r="AK64" s="902"/>
      <c r="AL64" s="902"/>
      <c r="AM64" s="902"/>
      <c r="AN64" s="7"/>
    </row>
    <row r="65" spans="2:40" ht="9.75" customHeight="1">
      <c r="B65" s="5"/>
      <c r="C65" s="905" t="s">
        <v>861</v>
      </c>
      <c r="D65" s="906"/>
      <c r="E65" s="906"/>
      <c r="F65" s="906"/>
      <c r="G65" s="906"/>
      <c r="H65" s="906"/>
      <c r="I65" s="906"/>
      <c r="J65" s="906"/>
      <c r="K65" s="906"/>
      <c r="L65" s="906"/>
      <c r="M65" s="906"/>
      <c r="N65" s="906"/>
      <c r="O65" s="906"/>
      <c r="P65" s="906"/>
      <c r="Q65" s="906"/>
      <c r="R65" s="906"/>
      <c r="S65" s="906"/>
      <c r="T65" s="906"/>
      <c r="U65" s="907"/>
      <c r="V65" s="900">
        <v>325</v>
      </c>
      <c r="W65" s="900"/>
      <c r="X65" s="902"/>
      <c r="Y65" s="902"/>
      <c r="Z65" s="902"/>
      <c r="AA65" s="902"/>
      <c r="AB65" s="902"/>
      <c r="AC65" s="902"/>
      <c r="AD65" s="902"/>
      <c r="AE65" s="902"/>
      <c r="AF65" s="902"/>
      <c r="AG65" s="902"/>
      <c r="AH65" s="902"/>
      <c r="AI65" s="902"/>
      <c r="AJ65" s="902"/>
      <c r="AK65" s="902"/>
      <c r="AL65" s="902"/>
      <c r="AM65" s="902"/>
      <c r="AN65" s="7"/>
    </row>
    <row r="66" spans="2:40" ht="9.75" customHeight="1">
      <c r="B66" s="5"/>
      <c r="C66" s="908"/>
      <c r="D66" s="909"/>
      <c r="E66" s="909"/>
      <c r="F66" s="909"/>
      <c r="G66" s="909"/>
      <c r="H66" s="909"/>
      <c r="I66" s="909"/>
      <c r="J66" s="909"/>
      <c r="K66" s="909"/>
      <c r="L66" s="909"/>
      <c r="M66" s="909"/>
      <c r="N66" s="909"/>
      <c r="O66" s="909"/>
      <c r="P66" s="909"/>
      <c r="Q66" s="909"/>
      <c r="R66" s="909"/>
      <c r="S66" s="909"/>
      <c r="T66" s="909"/>
      <c r="U66" s="910"/>
      <c r="V66" s="900"/>
      <c r="W66" s="900"/>
      <c r="X66" s="902"/>
      <c r="Y66" s="902"/>
      <c r="Z66" s="902"/>
      <c r="AA66" s="902"/>
      <c r="AB66" s="902"/>
      <c r="AC66" s="902"/>
      <c r="AD66" s="902"/>
      <c r="AE66" s="902"/>
      <c r="AF66" s="902"/>
      <c r="AG66" s="902"/>
      <c r="AH66" s="902"/>
      <c r="AI66" s="902"/>
      <c r="AJ66" s="902"/>
      <c r="AK66" s="902"/>
      <c r="AL66" s="902"/>
      <c r="AM66" s="902"/>
      <c r="AN66" s="7"/>
    </row>
    <row r="67" spans="2:40" ht="9.75" customHeight="1">
      <c r="B67" s="5"/>
      <c r="C67" s="905" t="s">
        <v>595</v>
      </c>
      <c r="D67" s="906"/>
      <c r="E67" s="906"/>
      <c r="F67" s="906"/>
      <c r="G67" s="906"/>
      <c r="H67" s="906"/>
      <c r="I67" s="906"/>
      <c r="J67" s="906"/>
      <c r="K67" s="906"/>
      <c r="L67" s="906"/>
      <c r="M67" s="906"/>
      <c r="N67" s="906"/>
      <c r="O67" s="906"/>
      <c r="P67" s="906"/>
      <c r="Q67" s="906"/>
      <c r="R67" s="906"/>
      <c r="S67" s="906"/>
      <c r="T67" s="906"/>
      <c r="U67" s="907"/>
      <c r="V67" s="900">
        <v>326</v>
      </c>
      <c r="W67" s="900"/>
      <c r="X67" s="902"/>
      <c r="Y67" s="902"/>
      <c r="Z67" s="902"/>
      <c r="AA67" s="902"/>
      <c r="AB67" s="902"/>
      <c r="AC67" s="902"/>
      <c r="AD67" s="902"/>
      <c r="AE67" s="902"/>
      <c r="AF67" s="902"/>
      <c r="AG67" s="902"/>
      <c r="AH67" s="902"/>
      <c r="AI67" s="902"/>
      <c r="AJ67" s="902"/>
      <c r="AK67" s="902"/>
      <c r="AL67" s="902"/>
      <c r="AM67" s="902"/>
      <c r="AN67" s="7"/>
    </row>
    <row r="68" spans="2:40" ht="9.75" customHeight="1">
      <c r="B68" s="5"/>
      <c r="C68" s="908"/>
      <c r="D68" s="909"/>
      <c r="E68" s="909"/>
      <c r="F68" s="909"/>
      <c r="G68" s="909"/>
      <c r="H68" s="909"/>
      <c r="I68" s="909"/>
      <c r="J68" s="909"/>
      <c r="K68" s="909"/>
      <c r="L68" s="909"/>
      <c r="M68" s="909"/>
      <c r="N68" s="909"/>
      <c r="O68" s="909"/>
      <c r="P68" s="909"/>
      <c r="Q68" s="909"/>
      <c r="R68" s="909"/>
      <c r="S68" s="909"/>
      <c r="T68" s="909"/>
      <c r="U68" s="910"/>
      <c r="V68" s="900"/>
      <c r="W68" s="900"/>
      <c r="X68" s="902"/>
      <c r="Y68" s="902"/>
      <c r="Z68" s="902"/>
      <c r="AA68" s="902"/>
      <c r="AB68" s="902"/>
      <c r="AC68" s="902"/>
      <c r="AD68" s="902"/>
      <c r="AE68" s="902"/>
      <c r="AF68" s="902"/>
      <c r="AG68" s="902"/>
      <c r="AH68" s="902"/>
      <c r="AI68" s="902"/>
      <c r="AJ68" s="902"/>
      <c r="AK68" s="902"/>
      <c r="AL68" s="902"/>
      <c r="AM68" s="902"/>
      <c r="AN68" s="7"/>
    </row>
    <row r="69" spans="2:40" ht="9.75" customHeight="1">
      <c r="B69" s="5"/>
      <c r="C69" s="815" t="s">
        <v>596</v>
      </c>
      <c r="D69" s="881"/>
      <c r="E69" s="881"/>
      <c r="F69" s="881"/>
      <c r="G69" s="881"/>
      <c r="H69" s="881"/>
      <c r="I69" s="881"/>
      <c r="J69" s="881"/>
      <c r="K69" s="881"/>
      <c r="L69" s="881"/>
      <c r="M69" s="881"/>
      <c r="N69" s="881"/>
      <c r="O69" s="881"/>
      <c r="P69" s="881"/>
      <c r="Q69" s="881"/>
      <c r="R69" s="881"/>
      <c r="S69" s="881"/>
      <c r="T69" s="881"/>
      <c r="U69" s="882"/>
      <c r="V69" s="900">
        <v>330</v>
      </c>
      <c r="W69" s="900"/>
      <c r="X69" s="902"/>
      <c r="Y69" s="902"/>
      <c r="Z69" s="902"/>
      <c r="AA69" s="902"/>
      <c r="AB69" s="902"/>
      <c r="AC69" s="902"/>
      <c r="AD69" s="902"/>
      <c r="AE69" s="902"/>
      <c r="AF69" s="902"/>
      <c r="AG69" s="902"/>
      <c r="AH69" s="902"/>
      <c r="AI69" s="902"/>
      <c r="AJ69" s="902"/>
      <c r="AK69" s="902"/>
      <c r="AL69" s="902"/>
      <c r="AM69" s="902"/>
      <c r="AN69" s="7"/>
    </row>
    <row r="70" spans="2:40" ht="9.75" customHeight="1">
      <c r="B70" s="5"/>
      <c r="C70" s="883"/>
      <c r="D70" s="884"/>
      <c r="E70" s="884"/>
      <c r="F70" s="884"/>
      <c r="G70" s="884"/>
      <c r="H70" s="884"/>
      <c r="I70" s="884"/>
      <c r="J70" s="884"/>
      <c r="K70" s="884"/>
      <c r="L70" s="884"/>
      <c r="M70" s="884"/>
      <c r="N70" s="884"/>
      <c r="O70" s="884"/>
      <c r="P70" s="884"/>
      <c r="Q70" s="884"/>
      <c r="R70" s="884"/>
      <c r="S70" s="884"/>
      <c r="T70" s="884"/>
      <c r="U70" s="885"/>
      <c r="V70" s="900"/>
      <c r="W70" s="900"/>
      <c r="X70" s="902"/>
      <c r="Y70" s="902"/>
      <c r="Z70" s="902"/>
      <c r="AA70" s="902"/>
      <c r="AB70" s="902"/>
      <c r="AC70" s="902"/>
      <c r="AD70" s="902"/>
      <c r="AE70" s="902"/>
      <c r="AF70" s="902"/>
      <c r="AG70" s="902"/>
      <c r="AH70" s="902"/>
      <c r="AI70" s="902"/>
      <c r="AJ70" s="902"/>
      <c r="AK70" s="902"/>
      <c r="AL70" s="902"/>
      <c r="AM70" s="902"/>
      <c r="AN70" s="7"/>
    </row>
    <row r="71" spans="2:40" ht="17.25" customHeight="1">
      <c r="B71" s="5"/>
      <c r="C71" s="235" t="s">
        <v>673</v>
      </c>
      <c r="D71" s="236"/>
      <c r="E71" s="236"/>
      <c r="F71" s="236"/>
      <c r="G71" s="236"/>
      <c r="H71" s="236"/>
      <c r="I71" s="903"/>
      <c r="J71" s="903"/>
      <c r="K71" s="903"/>
      <c r="L71" s="903"/>
      <c r="M71" s="903"/>
      <c r="N71" s="903"/>
      <c r="O71" s="903"/>
      <c r="P71" s="904">
        <v>20</v>
      </c>
      <c r="Q71" s="904"/>
      <c r="R71" s="458"/>
      <c r="S71" s="456"/>
      <c r="T71" s="456"/>
      <c r="U71" s="456"/>
      <c r="V71" s="900">
        <v>400</v>
      </c>
      <c r="W71" s="900"/>
      <c r="X71" s="901">
        <f>X31+X33-X45</f>
        <v>0</v>
      </c>
      <c r="Y71" s="901"/>
      <c r="Z71" s="901"/>
      <c r="AA71" s="901"/>
      <c r="AB71" s="901"/>
      <c r="AC71" s="901"/>
      <c r="AD71" s="901"/>
      <c r="AE71" s="901"/>
      <c r="AF71" s="901">
        <f>AF31+AF33-AF45</f>
        <v>0</v>
      </c>
      <c r="AG71" s="901"/>
      <c r="AH71" s="901"/>
      <c r="AI71" s="901"/>
      <c r="AJ71" s="901"/>
      <c r="AK71" s="901"/>
      <c r="AL71" s="901"/>
      <c r="AM71" s="901"/>
      <c r="AN71" s="7"/>
    </row>
    <row r="72" spans="2:40" ht="3.75" customHeight="1">
      <c r="B72" s="5"/>
      <c r="C72" s="231"/>
      <c r="D72" s="232"/>
      <c r="E72" s="232"/>
      <c r="F72" s="232"/>
      <c r="G72" s="232"/>
      <c r="H72" s="232"/>
      <c r="I72" s="232"/>
      <c r="J72" s="232"/>
      <c r="K72" s="232"/>
      <c r="L72" s="232"/>
      <c r="M72" s="232"/>
      <c r="N72" s="232"/>
      <c r="O72" s="232"/>
      <c r="P72" s="232"/>
      <c r="Q72" s="232"/>
      <c r="R72" s="232"/>
      <c r="S72" s="232"/>
      <c r="T72" s="232"/>
      <c r="U72" s="457"/>
      <c r="V72" s="900"/>
      <c r="W72" s="900"/>
      <c r="X72" s="901"/>
      <c r="Y72" s="901"/>
      <c r="Z72" s="901"/>
      <c r="AA72" s="901"/>
      <c r="AB72" s="901"/>
      <c r="AC72" s="901"/>
      <c r="AD72" s="901"/>
      <c r="AE72" s="901"/>
      <c r="AF72" s="901"/>
      <c r="AG72" s="901"/>
      <c r="AH72" s="901"/>
      <c r="AI72" s="901"/>
      <c r="AJ72" s="901"/>
      <c r="AK72" s="901"/>
      <c r="AL72" s="901"/>
      <c r="AM72" s="901"/>
      <c r="AN72" s="7"/>
    </row>
    <row r="73" spans="2:40" ht="10.5" customHeight="1">
      <c r="B73" s="5"/>
      <c r="C73" s="119"/>
      <c r="D73" s="119"/>
      <c r="E73" s="119"/>
      <c r="F73" s="119"/>
      <c r="G73" s="119"/>
      <c r="H73" s="119"/>
      <c r="I73" s="119"/>
      <c r="J73" s="119"/>
      <c r="K73" s="119"/>
      <c r="L73" s="119"/>
      <c r="M73" s="119"/>
      <c r="N73" s="119"/>
      <c r="O73" s="119"/>
      <c r="P73" s="119"/>
      <c r="Q73" s="119"/>
      <c r="R73" s="99"/>
      <c r="S73" s="99"/>
      <c r="T73" s="85"/>
      <c r="U73" s="85"/>
      <c r="V73" s="85"/>
      <c r="W73" s="85"/>
      <c r="X73" s="85"/>
      <c r="Y73" s="85"/>
      <c r="Z73" s="85"/>
      <c r="AA73" s="85"/>
      <c r="AB73" s="85"/>
      <c r="AC73" s="85"/>
      <c r="AD73" s="85"/>
      <c r="AE73" s="85"/>
      <c r="AF73" s="85"/>
      <c r="AG73" s="85"/>
      <c r="AH73" s="85"/>
      <c r="AI73" s="85"/>
      <c r="AJ73" s="85"/>
      <c r="AK73" s="85"/>
      <c r="AL73" s="85"/>
      <c r="AM73" s="85"/>
      <c r="AN73" s="7"/>
    </row>
    <row r="74" spans="2:40" ht="10.5" customHeight="1">
      <c r="B74" s="5"/>
      <c r="C74" s="85" t="s">
        <v>403</v>
      </c>
      <c r="D74" s="180"/>
      <c r="E74" s="180"/>
      <c r="F74" s="180"/>
      <c r="G74" s="180"/>
      <c r="H74" s="180"/>
      <c r="I74" s="180"/>
      <c r="J74" s="92"/>
      <c r="K74" s="92"/>
      <c r="L74" s="92"/>
      <c r="M74" s="92"/>
      <c r="N74" s="92"/>
      <c r="O74" s="92"/>
      <c r="P74" s="92"/>
      <c r="Q74" s="926"/>
      <c r="R74" s="926"/>
      <c r="S74" s="926"/>
      <c r="T74" s="926"/>
      <c r="U74" s="926"/>
      <c r="V74" s="926"/>
      <c r="W74" s="926"/>
      <c r="X74" s="99"/>
      <c r="Y74" s="99"/>
      <c r="Z74" s="686">
        <f>IF('Форма №1'!R190=0,"",'Форма №1'!R190)</f>
      </c>
      <c r="AA74" s="686"/>
      <c r="AB74" s="686"/>
      <c r="AC74" s="686"/>
      <c r="AD74" s="686"/>
      <c r="AE74" s="686"/>
      <c r="AF74" s="686"/>
      <c r="AG74" s="122"/>
      <c r="AH74" s="121"/>
      <c r="AI74" s="121"/>
      <c r="AJ74" s="121"/>
      <c r="AK74" s="121"/>
      <c r="AL74" s="121"/>
      <c r="AM74" s="121"/>
      <c r="AN74" s="7"/>
    </row>
    <row r="75" spans="2:40" ht="10.5" customHeight="1">
      <c r="B75" s="5"/>
      <c r="C75" s="123"/>
      <c r="D75" s="85"/>
      <c r="E75" s="85"/>
      <c r="F75" s="85"/>
      <c r="G75" s="85"/>
      <c r="H75" s="85"/>
      <c r="I75" s="85"/>
      <c r="J75" s="92"/>
      <c r="K75" s="92"/>
      <c r="L75" s="92"/>
      <c r="M75" s="92"/>
      <c r="N75" s="92"/>
      <c r="O75" s="92"/>
      <c r="P75" s="92"/>
      <c r="Q75" s="687" t="s">
        <v>442</v>
      </c>
      <c r="R75" s="687"/>
      <c r="S75" s="687"/>
      <c r="T75" s="687"/>
      <c r="U75" s="687"/>
      <c r="V75" s="687"/>
      <c r="W75" s="687"/>
      <c r="X75" s="99"/>
      <c r="Y75" s="99"/>
      <c r="Z75" s="919" t="s">
        <v>478</v>
      </c>
      <c r="AA75" s="919"/>
      <c r="AB75" s="919"/>
      <c r="AC75" s="919"/>
      <c r="AD75" s="919"/>
      <c r="AE75" s="919"/>
      <c r="AF75" s="919"/>
      <c r="AG75" s="122"/>
      <c r="AH75" s="120"/>
      <c r="AI75" s="120"/>
      <c r="AJ75" s="120"/>
      <c r="AK75" s="120"/>
      <c r="AL75" s="120"/>
      <c r="AM75" s="120"/>
      <c r="AN75" s="7"/>
    </row>
    <row r="76" spans="2:40" ht="10.5" customHeight="1">
      <c r="B76" s="5"/>
      <c r="C76" s="85" t="s">
        <v>597</v>
      </c>
      <c r="D76" s="180"/>
      <c r="E76" s="180"/>
      <c r="F76" s="180"/>
      <c r="G76" s="180"/>
      <c r="H76" s="180"/>
      <c r="I76" s="180"/>
      <c r="J76" s="180"/>
      <c r="K76" s="180"/>
      <c r="L76" s="180"/>
      <c r="M76" s="180"/>
      <c r="N76" s="180"/>
      <c r="O76" s="180"/>
      <c r="P76" s="180"/>
      <c r="Q76" s="926"/>
      <c r="R76" s="926"/>
      <c r="S76" s="926"/>
      <c r="T76" s="926"/>
      <c r="U76" s="926"/>
      <c r="V76" s="926"/>
      <c r="W76" s="926"/>
      <c r="X76" s="99"/>
      <c r="Y76" s="99"/>
      <c r="Z76" s="686">
        <f>IF('Форма №1'!R$193=0,"",'Форма №1'!R$193)</f>
      </c>
      <c r="AA76" s="686"/>
      <c r="AB76" s="686"/>
      <c r="AC76" s="686"/>
      <c r="AD76" s="686"/>
      <c r="AE76" s="686"/>
      <c r="AF76" s="686"/>
      <c r="AG76" s="122"/>
      <c r="AH76" s="122"/>
      <c r="AI76" s="122"/>
      <c r="AJ76" s="122"/>
      <c r="AK76" s="122"/>
      <c r="AL76" s="122"/>
      <c r="AM76" s="122"/>
      <c r="AN76" s="7"/>
    </row>
    <row r="77" spans="2:40" ht="10.5" customHeight="1">
      <c r="B77" s="5"/>
      <c r="C77" s="85"/>
      <c r="D77" s="84"/>
      <c r="E77" s="85"/>
      <c r="F77" s="85"/>
      <c r="G77" s="85"/>
      <c r="H77" s="85"/>
      <c r="I77" s="85"/>
      <c r="J77" s="97"/>
      <c r="K77" s="97"/>
      <c r="L77" s="97"/>
      <c r="M77" s="97"/>
      <c r="N77" s="97"/>
      <c r="O77" s="97"/>
      <c r="P77" s="97"/>
      <c r="Q77" s="687" t="s">
        <v>442</v>
      </c>
      <c r="R77" s="687"/>
      <c r="S77" s="687"/>
      <c r="T77" s="687"/>
      <c r="U77" s="687"/>
      <c r="V77" s="687"/>
      <c r="W77" s="687"/>
      <c r="X77" s="85"/>
      <c r="Y77" s="99"/>
      <c r="Z77" s="920" t="s">
        <v>478</v>
      </c>
      <c r="AA77" s="921"/>
      <c r="AB77" s="921"/>
      <c r="AC77" s="921"/>
      <c r="AD77" s="921"/>
      <c r="AE77" s="921"/>
      <c r="AF77" s="921"/>
      <c r="AG77" s="122"/>
      <c r="AH77" s="122"/>
      <c r="AI77" s="122"/>
      <c r="AJ77" s="122"/>
      <c r="AK77" s="122"/>
      <c r="AL77" s="122"/>
      <c r="AM77" s="122"/>
      <c r="AN77" s="7"/>
    </row>
    <row r="78" spans="2:40" ht="10.5" customHeight="1">
      <c r="B78" s="5"/>
      <c r="C78" s="85"/>
      <c r="D78" s="84"/>
      <c r="E78" s="85"/>
      <c r="F78" s="85"/>
      <c r="G78" s="85"/>
      <c r="H78" s="85"/>
      <c r="I78" s="85"/>
      <c r="J78" s="97"/>
      <c r="K78" s="97"/>
      <c r="L78" s="97"/>
      <c r="M78" s="97"/>
      <c r="N78" s="97"/>
      <c r="O78" s="97"/>
      <c r="P78" s="97"/>
      <c r="Q78" s="85"/>
      <c r="R78" s="98"/>
      <c r="S78" s="98"/>
      <c r="T78" s="98"/>
      <c r="U78" s="98"/>
      <c r="V78" s="98"/>
      <c r="W78" s="98"/>
      <c r="X78" s="85"/>
      <c r="Y78" s="99"/>
      <c r="Z78" s="122"/>
      <c r="AA78" s="122"/>
      <c r="AB78" s="122"/>
      <c r="AC78" s="122"/>
      <c r="AD78" s="122"/>
      <c r="AE78" s="122"/>
      <c r="AF78" s="122"/>
      <c r="AG78" s="122"/>
      <c r="AH78" s="122"/>
      <c r="AI78" s="122"/>
      <c r="AJ78" s="122"/>
      <c r="AK78" s="122"/>
      <c r="AL78" s="122"/>
      <c r="AM78" s="122"/>
      <c r="AN78" s="7"/>
    </row>
    <row r="79" spans="2:40" ht="10.5" customHeight="1">
      <c r="B79" s="5"/>
      <c r="C79" s="695">
        <f ca="1">TODAY()</f>
        <v>44272</v>
      </c>
      <c r="D79" s="695"/>
      <c r="E79" s="695"/>
      <c r="F79" s="695"/>
      <c r="G79" s="695"/>
      <c r="H79" s="695"/>
      <c r="I79" s="99"/>
      <c r="J79" s="99"/>
      <c r="K79" s="99"/>
      <c r="L79" s="99"/>
      <c r="M79" s="99"/>
      <c r="N79" s="99"/>
      <c r="O79" s="184"/>
      <c r="P79" s="184"/>
      <c r="Q79" s="368"/>
      <c r="R79" s="89"/>
      <c r="S79" s="98"/>
      <c r="T79" s="98"/>
      <c r="U79" s="98"/>
      <c r="V79" s="98"/>
      <c r="W79" s="98"/>
      <c r="X79" s="85"/>
      <c r="Y79" s="99"/>
      <c r="Z79" s="122"/>
      <c r="AA79" s="122"/>
      <c r="AB79" s="122"/>
      <c r="AC79" s="122"/>
      <c r="AD79" s="122"/>
      <c r="AE79" s="122"/>
      <c r="AF79" s="122"/>
      <c r="AG79" s="122"/>
      <c r="AH79" s="122"/>
      <c r="AI79" s="122"/>
      <c r="AJ79" s="122"/>
      <c r="AK79" s="122"/>
      <c r="AL79" s="122"/>
      <c r="AM79" s="122"/>
      <c r="AN79" s="7"/>
    </row>
    <row r="80" spans="2:40" ht="13.5" thickBot="1">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6"/>
    </row>
  </sheetData>
  <sheetProtection/>
  <mergeCells count="128">
    <mergeCell ref="AF65:AM66"/>
    <mergeCell ref="R9:T9"/>
    <mergeCell ref="V9:X9"/>
    <mergeCell ref="Y9:AB9"/>
    <mergeCell ref="C65:U66"/>
    <mergeCell ref="V65:W66"/>
    <mergeCell ref="X65:AE66"/>
    <mergeCell ref="Q76:W76"/>
    <mergeCell ref="Q77:W77"/>
    <mergeCell ref="Q74:W74"/>
    <mergeCell ref="Q75:W75"/>
    <mergeCell ref="B1:AM1"/>
    <mergeCell ref="AE3:AM3"/>
    <mergeCell ref="E4:AM4"/>
    <mergeCell ref="I6:AJ7"/>
    <mergeCell ref="AL27:AM27"/>
    <mergeCell ref="AG28:AL28"/>
    <mergeCell ref="AF55:AM56"/>
    <mergeCell ref="C55:U56"/>
    <mergeCell ref="V55:W56"/>
    <mergeCell ref="X55:AE56"/>
    <mergeCell ref="C53:U54"/>
    <mergeCell ref="V53:W54"/>
    <mergeCell ref="AF59:AM60"/>
    <mergeCell ref="C57:U58"/>
    <mergeCell ref="C59:U60"/>
    <mergeCell ref="V57:W58"/>
    <mergeCell ref="V59:W60"/>
    <mergeCell ref="X57:AE58"/>
    <mergeCell ref="AF57:AM58"/>
    <mergeCell ref="C49:U50"/>
    <mergeCell ref="C51:U52"/>
    <mergeCell ref="V49:W50"/>
    <mergeCell ref="V51:W52"/>
    <mergeCell ref="C79:H79"/>
    <mergeCell ref="X59:AE60"/>
    <mergeCell ref="C61:U62"/>
    <mergeCell ref="Z76:AF76"/>
    <mergeCell ref="Z74:AF74"/>
    <mergeCell ref="AF53:AM54"/>
    <mergeCell ref="AF45:AM46"/>
    <mergeCell ref="AF47:AM48"/>
    <mergeCell ref="X49:AE50"/>
    <mergeCell ref="AF49:AM50"/>
    <mergeCell ref="X53:AE54"/>
    <mergeCell ref="X51:AE52"/>
    <mergeCell ref="AF51:AM52"/>
    <mergeCell ref="C47:U48"/>
    <mergeCell ref="V47:W48"/>
    <mergeCell ref="X47:AE48"/>
    <mergeCell ref="C45:U46"/>
    <mergeCell ref="V45:W46"/>
    <mergeCell ref="X45:AE46"/>
    <mergeCell ref="X41:AE42"/>
    <mergeCell ref="AF41:AM42"/>
    <mergeCell ref="X43:AE44"/>
    <mergeCell ref="AF43:AM44"/>
    <mergeCell ref="C41:U42"/>
    <mergeCell ref="C43:U44"/>
    <mergeCell ref="V41:W42"/>
    <mergeCell ref="V43:W44"/>
    <mergeCell ref="Z75:AF75"/>
    <mergeCell ref="Z77:AF77"/>
    <mergeCell ref="O24:AM25"/>
    <mergeCell ref="X31:AE32"/>
    <mergeCell ref="AF31:AM32"/>
    <mergeCell ref="X33:AE34"/>
    <mergeCell ref="AF33:AM34"/>
    <mergeCell ref="C35:U36"/>
    <mergeCell ref="C39:U40"/>
    <mergeCell ref="V39:W40"/>
    <mergeCell ref="C20:N21"/>
    <mergeCell ref="C22:N23"/>
    <mergeCell ref="C24:N25"/>
    <mergeCell ref="O20:AM21"/>
    <mergeCell ref="O22:AM23"/>
    <mergeCell ref="C18:N19"/>
    <mergeCell ref="O18:AM19"/>
    <mergeCell ref="C12:N13"/>
    <mergeCell ref="C14:N15"/>
    <mergeCell ref="C16:N17"/>
    <mergeCell ref="O12:AM13"/>
    <mergeCell ref="O14:AM15"/>
    <mergeCell ref="O16:AM17"/>
    <mergeCell ref="AF30:AM30"/>
    <mergeCell ref="C27:U29"/>
    <mergeCell ref="C30:U30"/>
    <mergeCell ref="V27:W29"/>
    <mergeCell ref="Y27:AB27"/>
    <mergeCell ref="AD27:AE27"/>
    <mergeCell ref="Y28:AD28"/>
    <mergeCell ref="AG27:AJ27"/>
    <mergeCell ref="C31:I31"/>
    <mergeCell ref="C33:U34"/>
    <mergeCell ref="V31:W32"/>
    <mergeCell ref="V33:W34"/>
    <mergeCell ref="V30:W30"/>
    <mergeCell ref="X30:AE30"/>
    <mergeCell ref="M31:U32"/>
    <mergeCell ref="AF63:AM64"/>
    <mergeCell ref="V35:W36"/>
    <mergeCell ref="X35:AE36"/>
    <mergeCell ref="AF35:AM36"/>
    <mergeCell ref="C37:U38"/>
    <mergeCell ref="V37:W38"/>
    <mergeCell ref="X37:AE38"/>
    <mergeCell ref="AF37:AM38"/>
    <mergeCell ref="X39:AE40"/>
    <mergeCell ref="AF39:AM40"/>
    <mergeCell ref="C67:U68"/>
    <mergeCell ref="V67:W68"/>
    <mergeCell ref="X67:AE68"/>
    <mergeCell ref="AF67:AM68"/>
    <mergeCell ref="V61:W62"/>
    <mergeCell ref="X61:AE62"/>
    <mergeCell ref="AF61:AM62"/>
    <mergeCell ref="C63:U64"/>
    <mergeCell ref="V63:W64"/>
    <mergeCell ref="X63:AE64"/>
    <mergeCell ref="V71:W72"/>
    <mergeCell ref="X71:AE72"/>
    <mergeCell ref="AF71:AM72"/>
    <mergeCell ref="C69:U70"/>
    <mergeCell ref="V69:W70"/>
    <mergeCell ref="X69:AE70"/>
    <mergeCell ref="AF69:AM70"/>
    <mergeCell ref="I71:O71"/>
    <mergeCell ref="P71:Q71"/>
  </mergeCells>
  <conditionalFormatting sqref="C12 C22 C16 C14 C24">
    <cfRule type="expression" priority="1" dxfId="0" stopIfTrue="1">
      <formula>TODAY()&gt;ДНИ</formula>
    </cfRule>
  </conditionalFormatting>
  <printOptions horizontalCentered="1"/>
  <pageMargins left="0.3937007874015748"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6.xml><?xml version="1.0" encoding="utf-8"?>
<worksheet xmlns="http://schemas.openxmlformats.org/spreadsheetml/2006/main" xmlns:r="http://schemas.openxmlformats.org/officeDocument/2006/relationships">
  <sheetPr>
    <tabColor indexed="49"/>
  </sheetPr>
  <dimension ref="B1:BA144"/>
  <sheetViews>
    <sheet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4" width="2.75390625" style="20" customWidth="1"/>
    <col min="5" max="5" width="2.375" style="20" customWidth="1"/>
    <col min="6" max="22" width="2.75390625" style="20" customWidth="1"/>
    <col min="23" max="23" width="2.00390625" style="20" customWidth="1"/>
    <col min="24" max="27" width="2.75390625" style="20" customWidth="1"/>
    <col min="28" max="28" width="3.875" style="20" customWidth="1"/>
    <col min="29" max="30" width="2.75390625" style="20" customWidth="1"/>
    <col min="31" max="32" width="3.00390625" style="20" customWidth="1"/>
    <col min="33" max="33" width="2.75390625" style="20" customWidth="1"/>
    <col min="34" max="35" width="2.625" style="20" customWidth="1"/>
    <col min="36" max="37" width="2.375" style="20" customWidth="1"/>
    <col min="38" max="38" width="2.25390625" style="20" customWidth="1"/>
    <col min="39" max="39" width="2.75390625" style="20" customWidth="1"/>
    <col min="40" max="40" width="2.125" style="20" customWidth="1"/>
    <col min="41" max="43" width="2.75390625" style="20" hidden="1" customWidth="1"/>
    <col min="44" max="48" width="2.75390625" style="20" customWidth="1"/>
    <col min="49" max="16384" width="2.75390625" style="20" customWidth="1"/>
  </cols>
  <sheetData>
    <row r="1" spans="2:53" ht="15" customHeight="1" thickBot="1">
      <c r="B1" s="952" t="s">
        <v>738</v>
      </c>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952"/>
      <c r="AN1" s="278"/>
      <c r="AO1" s="278"/>
      <c r="AP1" s="278"/>
      <c r="AQ1" s="278"/>
      <c r="AR1" s="278"/>
      <c r="AS1" s="278"/>
      <c r="AT1" s="278"/>
      <c r="AU1" s="278"/>
      <c r="AV1" s="278"/>
      <c r="AW1" s="278"/>
      <c r="AX1" s="278"/>
      <c r="AY1" s="278"/>
      <c r="AZ1" s="278"/>
      <c r="BA1" s="278"/>
    </row>
    <row r="2" spans="2:53" ht="12" customHeight="1">
      <c r="B2" s="279"/>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1"/>
      <c r="AN2" s="282"/>
      <c r="AO2" s="282"/>
      <c r="AP2" s="282"/>
      <c r="AQ2" s="282"/>
      <c r="AR2" s="282"/>
      <c r="AS2" s="282"/>
      <c r="AT2" s="282"/>
      <c r="AU2" s="282"/>
      <c r="AV2" s="282"/>
      <c r="AW2" s="282"/>
      <c r="AX2" s="282"/>
      <c r="AY2" s="282"/>
      <c r="AZ2" s="282"/>
      <c r="BA2" s="282"/>
    </row>
    <row r="3" spans="2:53" ht="10.5" customHeight="1">
      <c r="B3" s="58"/>
      <c r="C3" s="101"/>
      <c r="D3" s="101"/>
      <c r="E3" s="101"/>
      <c r="F3" s="101"/>
      <c r="G3" s="101"/>
      <c r="H3" s="101"/>
      <c r="I3" s="101"/>
      <c r="J3" s="101"/>
      <c r="K3" s="101"/>
      <c r="L3" s="101"/>
      <c r="M3" s="101"/>
      <c r="N3" s="101"/>
      <c r="O3" s="101"/>
      <c r="P3" s="101"/>
      <c r="Q3" s="101"/>
      <c r="R3" s="101"/>
      <c r="S3" s="101"/>
      <c r="T3" s="101"/>
      <c r="U3" s="101"/>
      <c r="V3" s="101"/>
      <c r="W3" s="101"/>
      <c r="X3" s="101"/>
      <c r="Y3" s="101"/>
      <c r="Z3" s="283"/>
      <c r="AA3" s="283"/>
      <c r="AB3" s="283"/>
      <c r="AC3" s="283"/>
      <c r="AD3" s="283"/>
      <c r="AE3" s="283"/>
      <c r="AF3" s="283"/>
      <c r="AG3" s="283"/>
      <c r="AH3" s="283"/>
      <c r="AI3" s="283"/>
      <c r="AJ3" s="283"/>
      <c r="AK3" s="283"/>
      <c r="AL3" s="284" t="s">
        <v>433</v>
      </c>
      <c r="AM3" s="285"/>
      <c r="AN3" s="282"/>
      <c r="AO3" s="282"/>
      <c r="AP3" s="282"/>
      <c r="AQ3" s="282"/>
      <c r="AR3" s="282"/>
      <c r="AS3" s="282"/>
      <c r="AT3" s="282"/>
      <c r="AU3" s="282"/>
      <c r="AV3" s="282"/>
      <c r="AW3" s="282"/>
      <c r="AX3" s="282"/>
      <c r="AY3" s="282"/>
      <c r="AZ3" s="282"/>
      <c r="BA3" s="282"/>
    </row>
    <row r="4" spans="2:53" ht="10.5" customHeight="1">
      <c r="B4" s="58"/>
      <c r="C4" s="101"/>
      <c r="D4" s="101"/>
      <c r="E4" s="101"/>
      <c r="F4" s="101"/>
      <c r="G4" s="101"/>
      <c r="H4" s="101"/>
      <c r="I4" s="101"/>
      <c r="J4" s="101"/>
      <c r="K4" s="101"/>
      <c r="L4" s="101"/>
      <c r="M4" s="101"/>
      <c r="N4" s="101"/>
      <c r="O4" s="101"/>
      <c r="P4" s="101"/>
      <c r="Q4" s="101"/>
      <c r="R4" s="101"/>
      <c r="S4" s="101"/>
      <c r="T4" s="101"/>
      <c r="U4" s="101"/>
      <c r="V4" s="101"/>
      <c r="W4" s="101"/>
      <c r="X4" s="101"/>
      <c r="Y4" s="101"/>
      <c r="Z4" s="286"/>
      <c r="AA4" s="286"/>
      <c r="AB4" s="286"/>
      <c r="AC4" s="286"/>
      <c r="AD4" s="286"/>
      <c r="AE4" s="286"/>
      <c r="AF4" s="286"/>
      <c r="AG4" s="286"/>
      <c r="AH4" s="286"/>
      <c r="AI4" s="286"/>
      <c r="AJ4" s="286"/>
      <c r="AK4" s="286"/>
      <c r="AL4" s="284" t="s">
        <v>129</v>
      </c>
      <c r="AM4" s="287"/>
      <c r="AN4" s="288"/>
      <c r="AO4" s="288"/>
      <c r="AP4" s="288"/>
      <c r="AQ4" s="288"/>
      <c r="AR4" s="288"/>
      <c r="AS4" s="288"/>
      <c r="AT4" s="288"/>
      <c r="AU4" s="288"/>
      <c r="AV4" s="288"/>
      <c r="AW4" s="288"/>
      <c r="AX4" s="288"/>
      <c r="AY4" s="288"/>
      <c r="AZ4" s="288"/>
      <c r="BA4" s="282"/>
    </row>
    <row r="5" spans="2:53" ht="10.5" customHeight="1">
      <c r="B5" s="58"/>
      <c r="C5" s="101"/>
      <c r="D5" s="101"/>
      <c r="E5" s="101"/>
      <c r="F5" s="101"/>
      <c r="G5" s="101"/>
      <c r="H5" s="101"/>
      <c r="I5" s="101"/>
      <c r="J5" s="101"/>
      <c r="K5" s="101"/>
      <c r="L5" s="101"/>
      <c r="M5" s="101"/>
      <c r="N5" s="101"/>
      <c r="O5" s="101"/>
      <c r="P5" s="101"/>
      <c r="Q5" s="101"/>
      <c r="R5" s="101"/>
      <c r="S5" s="101"/>
      <c r="T5" s="101"/>
      <c r="U5" s="101"/>
      <c r="V5" s="101"/>
      <c r="W5" s="101"/>
      <c r="X5" s="101"/>
      <c r="Y5" s="101"/>
      <c r="Z5" s="286"/>
      <c r="AA5" s="286"/>
      <c r="AB5" s="286"/>
      <c r="AC5" s="286"/>
      <c r="AD5" s="286"/>
      <c r="AE5" s="286"/>
      <c r="AF5" s="286"/>
      <c r="AG5" s="286"/>
      <c r="AH5" s="286"/>
      <c r="AI5" s="286"/>
      <c r="AJ5" s="286"/>
      <c r="AK5" s="286"/>
      <c r="AL5" s="284" t="s">
        <v>739</v>
      </c>
      <c r="AM5" s="287"/>
      <c r="AN5" s="288"/>
      <c r="AO5" s="288"/>
      <c r="AP5" s="288"/>
      <c r="AQ5" s="288"/>
      <c r="AR5" s="288"/>
      <c r="AS5" s="288"/>
      <c r="AT5" s="288"/>
      <c r="AU5" s="288"/>
      <c r="AV5" s="288"/>
      <c r="AW5" s="288"/>
      <c r="AX5" s="288"/>
      <c r="AY5" s="288"/>
      <c r="AZ5" s="288"/>
      <c r="BA5" s="282"/>
    </row>
    <row r="6" spans="2:53" ht="10.5" customHeight="1">
      <c r="B6" s="58"/>
      <c r="C6" s="101"/>
      <c r="D6" s="101"/>
      <c r="E6" s="101"/>
      <c r="F6" s="101"/>
      <c r="G6" s="101"/>
      <c r="H6" s="101"/>
      <c r="I6" s="101"/>
      <c r="J6" s="101"/>
      <c r="K6" s="101"/>
      <c r="L6" s="101"/>
      <c r="M6" s="101"/>
      <c r="N6" s="101"/>
      <c r="O6" s="101"/>
      <c r="P6" s="101"/>
      <c r="Q6" s="101"/>
      <c r="R6" s="101"/>
      <c r="S6" s="101"/>
      <c r="T6" s="101"/>
      <c r="U6" s="101"/>
      <c r="V6" s="101"/>
      <c r="W6" s="101"/>
      <c r="X6" s="101"/>
      <c r="Y6" s="101"/>
      <c r="Z6" s="286"/>
      <c r="AA6" s="286"/>
      <c r="AB6" s="286"/>
      <c r="AC6" s="286"/>
      <c r="AD6" s="286"/>
      <c r="AE6" s="286"/>
      <c r="AF6" s="286"/>
      <c r="AG6" s="286"/>
      <c r="AH6" s="286"/>
      <c r="AI6" s="286"/>
      <c r="AJ6" s="286"/>
      <c r="AK6" s="286"/>
      <c r="AL6" s="284" t="s">
        <v>740</v>
      </c>
      <c r="AM6" s="289"/>
      <c r="AN6" s="290"/>
      <c r="AO6" s="290"/>
      <c r="AP6" s="290"/>
      <c r="AQ6" s="290"/>
      <c r="AR6" s="290"/>
      <c r="AS6" s="290"/>
      <c r="AT6" s="290"/>
      <c r="AU6" s="290"/>
      <c r="AV6" s="290"/>
      <c r="AW6" s="290"/>
      <c r="AX6" s="290"/>
      <c r="AY6" s="290"/>
      <c r="AZ6" s="290"/>
      <c r="BA6" s="282"/>
    </row>
    <row r="7" spans="2:53" ht="10.5" customHeight="1">
      <c r="B7" s="58"/>
      <c r="C7" s="101"/>
      <c r="D7" s="101"/>
      <c r="E7" s="101"/>
      <c r="F7" s="101"/>
      <c r="G7" s="101"/>
      <c r="H7" s="101"/>
      <c r="I7" s="101"/>
      <c r="J7" s="101"/>
      <c r="K7" s="101"/>
      <c r="L7" s="101"/>
      <c r="M7" s="101"/>
      <c r="N7" s="101"/>
      <c r="O7" s="101"/>
      <c r="P7" s="101"/>
      <c r="Q7" s="101"/>
      <c r="R7" s="101"/>
      <c r="S7" s="101"/>
      <c r="T7" s="101"/>
      <c r="U7" s="101"/>
      <c r="V7" s="101"/>
      <c r="W7" s="101"/>
      <c r="X7" s="101"/>
      <c r="Y7" s="101"/>
      <c r="Z7" s="286"/>
      <c r="AA7" s="286"/>
      <c r="AB7" s="286"/>
      <c r="AC7" s="286"/>
      <c r="AD7" s="286"/>
      <c r="AE7" s="286"/>
      <c r="AF7" s="286"/>
      <c r="AG7" s="286"/>
      <c r="AH7" s="286"/>
      <c r="AI7" s="286"/>
      <c r="AJ7" s="286"/>
      <c r="AK7" s="286"/>
      <c r="AL7" s="291"/>
      <c r="AM7" s="292"/>
      <c r="AN7" s="293"/>
      <c r="AO7" s="293"/>
      <c r="AP7" s="293"/>
      <c r="AQ7" s="293"/>
      <c r="AR7" s="293"/>
      <c r="AS7" s="293"/>
      <c r="AT7" s="293"/>
      <c r="AU7" s="293"/>
      <c r="AV7" s="293"/>
      <c r="AW7" s="293"/>
      <c r="AX7" s="293"/>
      <c r="AY7" s="293"/>
      <c r="AZ7" s="293"/>
      <c r="BA7" s="282"/>
    </row>
    <row r="8" spans="2:53" ht="10.5" customHeight="1">
      <c r="B8" s="58"/>
      <c r="C8" s="101"/>
      <c r="D8" s="101"/>
      <c r="E8" s="101"/>
      <c r="F8" s="101"/>
      <c r="G8" s="101"/>
      <c r="H8" s="294"/>
      <c r="I8" s="294"/>
      <c r="J8" s="101"/>
      <c r="K8" s="101"/>
      <c r="L8" s="101"/>
      <c r="M8" s="101"/>
      <c r="N8" s="101"/>
      <c r="O8" s="101"/>
      <c r="P8" s="294"/>
      <c r="Q8" s="294"/>
      <c r="R8" s="295"/>
      <c r="S8" s="295"/>
      <c r="T8" s="295"/>
      <c r="U8" s="295"/>
      <c r="V8" s="295"/>
      <c r="W8" s="295"/>
      <c r="X8" s="295"/>
      <c r="Y8" s="295"/>
      <c r="Z8" s="295"/>
      <c r="AA8" s="295"/>
      <c r="AB8" s="295"/>
      <c r="AC8" s="295"/>
      <c r="AD8" s="295"/>
      <c r="AE8" s="295"/>
      <c r="AF8" s="295"/>
      <c r="AG8" s="295"/>
      <c r="AH8" s="295"/>
      <c r="AI8" s="295"/>
      <c r="AJ8" s="295"/>
      <c r="AK8" s="294"/>
      <c r="AL8" s="101"/>
      <c r="AM8" s="285"/>
      <c r="AN8" s="282"/>
      <c r="AO8" s="282"/>
      <c r="AP8" s="282"/>
      <c r="AQ8" s="282"/>
      <c r="AR8" s="282"/>
      <c r="AS8" s="282"/>
      <c r="AT8" s="282"/>
      <c r="AU8" s="282"/>
      <c r="AV8" s="282"/>
      <c r="AW8" s="282"/>
      <c r="AX8" s="282"/>
      <c r="AY8" s="282"/>
      <c r="AZ8" s="282"/>
      <c r="BA8" s="282"/>
    </row>
    <row r="9" spans="2:53" ht="12" customHeight="1">
      <c r="B9" s="296"/>
      <c r="C9" s="949" t="s">
        <v>741</v>
      </c>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297"/>
      <c r="AN9" s="298"/>
      <c r="AO9" s="298"/>
      <c r="AP9" s="298"/>
      <c r="AQ9" s="298"/>
      <c r="AR9" s="298"/>
      <c r="AS9" s="298"/>
      <c r="AT9" s="298"/>
      <c r="AU9" s="298"/>
      <c r="AV9" s="298"/>
      <c r="AW9" s="298"/>
      <c r="AX9" s="298"/>
      <c r="AY9" s="298"/>
      <c r="AZ9" s="298"/>
      <c r="BA9" s="298"/>
    </row>
    <row r="10" spans="2:53" ht="12" customHeight="1">
      <c r="B10" s="299"/>
      <c r="C10" s="950" t="s">
        <v>742</v>
      </c>
      <c r="D10" s="950"/>
      <c r="E10" s="950"/>
      <c r="F10" s="950"/>
      <c r="G10" s="950"/>
      <c r="H10" s="950"/>
      <c r="I10" s="950"/>
      <c r="J10" s="950"/>
      <c r="K10" s="950"/>
      <c r="L10" s="950"/>
      <c r="M10" s="950"/>
      <c r="N10" s="950"/>
      <c r="O10" s="950"/>
      <c r="P10" s="950"/>
      <c r="Q10" s="950"/>
      <c r="R10" s="950"/>
      <c r="S10" s="950"/>
      <c r="T10" s="950"/>
      <c r="U10" s="950"/>
      <c r="V10" s="950"/>
      <c r="W10" s="950"/>
      <c r="X10" s="950"/>
      <c r="Y10" s="950"/>
      <c r="Z10" s="950"/>
      <c r="AA10" s="950"/>
      <c r="AB10" s="950"/>
      <c r="AC10" s="950"/>
      <c r="AD10" s="950"/>
      <c r="AE10" s="950"/>
      <c r="AF10" s="950"/>
      <c r="AG10" s="950"/>
      <c r="AH10" s="950"/>
      <c r="AI10" s="950"/>
      <c r="AJ10" s="950"/>
      <c r="AK10" s="950"/>
      <c r="AL10" s="950"/>
      <c r="AM10" s="300"/>
      <c r="AN10" s="301"/>
      <c r="AO10" s="301"/>
      <c r="AP10" s="301"/>
      <c r="AQ10" s="301"/>
      <c r="AR10" s="301"/>
      <c r="AS10" s="301"/>
      <c r="AT10" s="301"/>
      <c r="AU10" s="301"/>
      <c r="AV10" s="301"/>
      <c r="AW10" s="301"/>
      <c r="AX10" s="301"/>
      <c r="AY10" s="301"/>
      <c r="AZ10" s="301"/>
      <c r="BA10" s="301"/>
    </row>
    <row r="11" spans="2:53" ht="12" customHeight="1">
      <c r="B11" s="58"/>
      <c r="C11" s="101"/>
      <c r="D11" s="101"/>
      <c r="E11" s="101"/>
      <c r="F11" s="101"/>
      <c r="G11" s="101"/>
      <c r="H11" s="101"/>
      <c r="I11" s="101"/>
      <c r="J11" s="101"/>
      <c r="K11" s="101"/>
      <c r="L11" s="302"/>
      <c r="M11" s="302"/>
      <c r="N11" s="302"/>
      <c r="O11" s="302"/>
      <c r="P11" s="951">
        <f>'Форма №1'!Q23</f>
        <v>0</v>
      </c>
      <c r="Q11" s="951"/>
      <c r="R11" s="951"/>
      <c r="S11" s="951"/>
      <c r="T11" s="951"/>
      <c r="U11" s="951"/>
      <c r="V11" s="951"/>
      <c r="W11" s="951"/>
      <c r="X11" s="951"/>
      <c r="Y11" s="951"/>
      <c r="Z11" s="302"/>
      <c r="AA11" s="302"/>
      <c r="AB11" s="302"/>
      <c r="AC11" s="302"/>
      <c r="AD11" s="302"/>
      <c r="AE11" s="302"/>
      <c r="AF11" s="302"/>
      <c r="AG11" s="302"/>
      <c r="AH11" s="302"/>
      <c r="AI11" s="302"/>
      <c r="AJ11" s="302"/>
      <c r="AK11" s="302"/>
      <c r="AL11" s="302"/>
      <c r="AM11" s="287"/>
      <c r="AN11" s="288"/>
      <c r="AO11" s="288"/>
      <c r="AP11" s="282"/>
      <c r="AQ11" s="282"/>
      <c r="AR11" s="282"/>
      <c r="AS11" s="282"/>
      <c r="AT11" s="282"/>
      <c r="AU11" s="282"/>
      <c r="AV11" s="282"/>
      <c r="AW11" s="282"/>
      <c r="AX11" s="282"/>
      <c r="AY11" s="282"/>
      <c r="AZ11" s="282"/>
      <c r="BA11" s="282"/>
    </row>
    <row r="12" spans="2:53" ht="12" customHeight="1">
      <c r="B12" s="58"/>
      <c r="C12" s="101"/>
      <c r="D12" s="101"/>
      <c r="E12" s="101"/>
      <c r="F12" s="101"/>
      <c r="G12" s="101"/>
      <c r="H12" s="101"/>
      <c r="I12" s="101"/>
      <c r="J12" s="101"/>
      <c r="K12" s="101"/>
      <c r="L12" s="302"/>
      <c r="M12" s="302"/>
      <c r="N12" s="302"/>
      <c r="O12" s="302"/>
      <c r="P12" s="302" t="s">
        <v>361</v>
      </c>
      <c r="Q12" s="972">
        <f>'Форма №1'!Q20</f>
        <v>43830</v>
      </c>
      <c r="R12" s="972"/>
      <c r="S12" s="972"/>
      <c r="T12" s="972"/>
      <c r="U12" s="972"/>
      <c r="V12" s="972"/>
      <c r="W12" s="972"/>
      <c r="X12" s="972"/>
      <c r="Y12" s="370"/>
      <c r="Z12" s="303"/>
      <c r="AA12" s="303"/>
      <c r="AB12" s="303"/>
      <c r="AC12" s="303"/>
      <c r="AD12" s="303"/>
      <c r="AE12" s="303"/>
      <c r="AF12" s="303"/>
      <c r="AG12" s="303"/>
      <c r="AH12" s="303"/>
      <c r="AI12" s="302"/>
      <c r="AJ12" s="302"/>
      <c r="AK12" s="302"/>
      <c r="AL12" s="302"/>
      <c r="AM12" s="287"/>
      <c r="AN12" s="288"/>
      <c r="AO12" s="288"/>
      <c r="AP12" s="282"/>
      <c r="AQ12" s="282"/>
      <c r="AR12" s="282"/>
      <c r="AS12" s="282"/>
      <c r="AT12" s="282"/>
      <c r="AU12" s="282"/>
      <c r="AV12" s="282"/>
      <c r="AW12" s="282"/>
      <c r="AX12" s="282"/>
      <c r="AY12" s="282"/>
      <c r="AZ12" s="282"/>
      <c r="BA12" s="282"/>
    </row>
    <row r="13" spans="2:53" ht="12" customHeight="1">
      <c r="B13" s="58"/>
      <c r="C13" s="101"/>
      <c r="D13" s="101"/>
      <c r="E13" s="101"/>
      <c r="F13" s="101"/>
      <c r="G13" s="101"/>
      <c r="H13" s="101"/>
      <c r="I13" s="101"/>
      <c r="J13" s="101"/>
      <c r="K13" s="101"/>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287"/>
      <c r="AN13" s="288"/>
      <c r="AO13" s="288"/>
      <c r="AP13" s="282"/>
      <c r="AQ13" s="282"/>
      <c r="AR13" s="282"/>
      <c r="AY13" s="282"/>
      <c r="AZ13" s="282"/>
      <c r="BA13" s="282"/>
    </row>
    <row r="14" spans="2:53" ht="7.5" customHeight="1">
      <c r="B14" s="58"/>
      <c r="C14" s="953" t="s">
        <v>598</v>
      </c>
      <c r="D14" s="953"/>
      <c r="E14" s="956" t="s">
        <v>420</v>
      </c>
      <c r="F14" s="957"/>
      <c r="G14" s="957"/>
      <c r="H14" s="957"/>
      <c r="I14" s="957"/>
      <c r="J14" s="957"/>
      <c r="K14" s="957"/>
      <c r="L14" s="957"/>
      <c r="M14" s="957"/>
      <c r="N14" s="957"/>
      <c r="O14" s="957"/>
      <c r="P14" s="957"/>
      <c r="Q14" s="957"/>
      <c r="R14" s="957"/>
      <c r="S14" s="957"/>
      <c r="T14" s="957"/>
      <c r="U14" s="957"/>
      <c r="V14" s="957"/>
      <c r="W14" s="957"/>
      <c r="X14" s="958"/>
      <c r="Y14" s="304"/>
      <c r="Z14" s="305"/>
      <c r="AA14" s="305"/>
      <c r="AB14" s="305"/>
      <c r="AC14" s="306"/>
      <c r="AD14" s="306"/>
      <c r="AE14" s="307"/>
      <c r="AF14" s="308"/>
      <c r="AG14" s="306"/>
      <c r="AH14" s="305"/>
      <c r="AI14" s="305"/>
      <c r="AJ14" s="305"/>
      <c r="AK14" s="305"/>
      <c r="AL14" s="309"/>
      <c r="AM14" s="285"/>
      <c r="AN14" s="282"/>
      <c r="AO14" s="282"/>
      <c r="AP14" s="282"/>
      <c r="AQ14" s="282"/>
      <c r="AR14" s="282"/>
      <c r="AY14" s="282"/>
      <c r="AZ14" s="282"/>
      <c r="BA14" s="282"/>
    </row>
    <row r="15" spans="2:53" ht="12" customHeight="1">
      <c r="B15" s="58"/>
      <c r="C15" s="954"/>
      <c r="D15" s="954"/>
      <c r="E15" s="959"/>
      <c r="F15" s="960"/>
      <c r="G15" s="960"/>
      <c r="H15" s="960"/>
      <c r="I15" s="960"/>
      <c r="J15" s="960"/>
      <c r="K15" s="960"/>
      <c r="L15" s="960"/>
      <c r="M15" s="960"/>
      <c r="N15" s="960"/>
      <c r="O15" s="960"/>
      <c r="P15" s="960"/>
      <c r="Q15" s="960"/>
      <c r="R15" s="960"/>
      <c r="S15" s="960"/>
      <c r="T15" s="960"/>
      <c r="U15" s="960"/>
      <c r="V15" s="960"/>
      <c r="W15" s="960"/>
      <c r="X15" s="961"/>
      <c r="Y15" s="310" t="s">
        <v>487</v>
      </c>
      <c r="Z15" s="965">
        <f>'Форма №1'!AC54</f>
        <v>43830</v>
      </c>
      <c r="AA15" s="965"/>
      <c r="AB15" s="965"/>
      <c r="AC15" s="973">
        <f>'Форма №1'!AB55</f>
        <v>43830</v>
      </c>
      <c r="AD15" s="973"/>
      <c r="AE15" s="974"/>
      <c r="AF15" s="371" t="s">
        <v>487</v>
      </c>
      <c r="AG15" s="975">
        <f>'Форма №1'!AH54</f>
        <v>43465</v>
      </c>
      <c r="AH15" s="975"/>
      <c r="AI15" s="975"/>
      <c r="AJ15" s="975"/>
      <c r="AK15" s="975"/>
      <c r="AL15" s="976"/>
      <c r="AM15" s="285"/>
      <c r="AN15" s="282"/>
      <c r="AO15" s="282"/>
      <c r="AP15" s="282"/>
      <c r="AQ15" s="282"/>
      <c r="AR15" s="282"/>
      <c r="AY15" s="282"/>
      <c r="AZ15" s="282"/>
      <c r="BA15" s="282"/>
    </row>
    <row r="16" spans="2:53" ht="7.5" customHeight="1">
      <c r="B16" s="58"/>
      <c r="C16" s="955"/>
      <c r="D16" s="955"/>
      <c r="E16" s="962"/>
      <c r="F16" s="963"/>
      <c r="G16" s="963"/>
      <c r="H16" s="963"/>
      <c r="I16" s="963"/>
      <c r="J16" s="963"/>
      <c r="K16" s="963"/>
      <c r="L16" s="963"/>
      <c r="M16" s="963"/>
      <c r="N16" s="963"/>
      <c r="O16" s="963"/>
      <c r="P16" s="963"/>
      <c r="Q16" s="963"/>
      <c r="R16" s="963"/>
      <c r="S16" s="963"/>
      <c r="T16" s="963"/>
      <c r="U16" s="963"/>
      <c r="V16" s="963"/>
      <c r="W16" s="963"/>
      <c r="X16" s="964"/>
      <c r="Y16" s="311"/>
      <c r="Z16" s="312"/>
      <c r="AA16" s="312"/>
      <c r="AB16" s="312"/>
      <c r="AC16" s="313"/>
      <c r="AD16" s="313"/>
      <c r="AE16" s="314"/>
      <c r="AF16" s="315"/>
      <c r="AG16" s="313"/>
      <c r="AH16" s="312"/>
      <c r="AI16" s="312"/>
      <c r="AJ16" s="312"/>
      <c r="AK16" s="312"/>
      <c r="AL16" s="316"/>
      <c r="AM16" s="317"/>
      <c r="AN16" s="318"/>
      <c r="AO16" s="318"/>
      <c r="AP16" s="318"/>
      <c r="AQ16" s="318"/>
      <c r="AR16" s="318"/>
      <c r="AY16" s="318"/>
      <c r="AZ16" s="318"/>
      <c r="BA16" s="282"/>
    </row>
    <row r="17" spans="2:53" ht="9" customHeight="1">
      <c r="B17" s="58"/>
      <c r="C17" s="966">
        <v>1</v>
      </c>
      <c r="D17" s="967"/>
      <c r="E17" s="966">
        <v>2</v>
      </c>
      <c r="F17" s="967"/>
      <c r="G17" s="967"/>
      <c r="H17" s="967"/>
      <c r="I17" s="967"/>
      <c r="J17" s="967"/>
      <c r="K17" s="967"/>
      <c r="L17" s="967"/>
      <c r="M17" s="967"/>
      <c r="N17" s="967"/>
      <c r="O17" s="967"/>
      <c r="P17" s="967"/>
      <c r="Q17" s="967"/>
      <c r="R17" s="967"/>
      <c r="S17" s="967"/>
      <c r="T17" s="967"/>
      <c r="U17" s="967"/>
      <c r="V17" s="967"/>
      <c r="W17" s="967"/>
      <c r="X17" s="968"/>
      <c r="Y17" s="969">
        <v>3</v>
      </c>
      <c r="Z17" s="969"/>
      <c r="AA17" s="969"/>
      <c r="AB17" s="969"/>
      <c r="AC17" s="969"/>
      <c r="AD17" s="969"/>
      <c r="AE17" s="969"/>
      <c r="AF17" s="969">
        <v>4</v>
      </c>
      <c r="AG17" s="969"/>
      <c r="AH17" s="969"/>
      <c r="AI17" s="969"/>
      <c r="AJ17" s="969"/>
      <c r="AK17" s="969"/>
      <c r="AL17" s="969"/>
      <c r="AM17" s="317"/>
      <c r="AN17" s="318"/>
      <c r="AO17" s="318"/>
      <c r="AP17" s="318"/>
      <c r="AQ17" s="318"/>
      <c r="AR17" s="318"/>
      <c r="AS17" s="318"/>
      <c r="AT17" s="319"/>
      <c r="AU17" s="319"/>
      <c r="AV17" s="319"/>
      <c r="AW17" s="319"/>
      <c r="AX17" s="319"/>
      <c r="AY17" s="319"/>
      <c r="AZ17" s="319"/>
      <c r="BA17" s="282"/>
    </row>
    <row r="18" spans="2:53" ht="11.25" customHeight="1">
      <c r="B18" s="58"/>
      <c r="C18" s="971">
        <v>1</v>
      </c>
      <c r="D18" s="971"/>
      <c r="E18" s="970" t="s">
        <v>743</v>
      </c>
      <c r="F18" s="970"/>
      <c r="G18" s="970"/>
      <c r="H18" s="970"/>
      <c r="I18" s="970"/>
      <c r="J18" s="970"/>
      <c r="K18" s="970"/>
      <c r="L18" s="970"/>
      <c r="M18" s="970"/>
      <c r="N18" s="970"/>
      <c r="O18" s="970"/>
      <c r="P18" s="970"/>
      <c r="Q18" s="970"/>
      <c r="R18" s="970"/>
      <c r="S18" s="970"/>
      <c r="T18" s="970"/>
      <c r="U18" s="970"/>
      <c r="V18" s="970"/>
      <c r="W18" s="970"/>
      <c r="X18" s="970"/>
      <c r="Y18" s="948"/>
      <c r="Z18" s="948"/>
      <c r="AA18" s="948"/>
      <c r="AB18" s="948"/>
      <c r="AC18" s="948"/>
      <c r="AD18" s="948"/>
      <c r="AE18" s="948"/>
      <c r="AF18" s="948"/>
      <c r="AG18" s="948"/>
      <c r="AH18" s="948"/>
      <c r="AI18" s="948"/>
      <c r="AJ18" s="948"/>
      <c r="AK18" s="948"/>
      <c r="AL18" s="948"/>
      <c r="AM18" s="317"/>
      <c r="AN18" s="318"/>
      <c r="AO18" s="318"/>
      <c r="AP18" s="318"/>
      <c r="AQ18" s="318"/>
      <c r="AR18" s="318"/>
      <c r="AS18" s="318"/>
      <c r="AT18" s="319"/>
      <c r="AU18" s="319"/>
      <c r="AV18" s="319"/>
      <c r="AW18" s="319"/>
      <c r="AX18" s="319"/>
      <c r="AY18" s="319"/>
      <c r="AZ18" s="319"/>
      <c r="BA18" s="282"/>
    </row>
    <row r="19" spans="2:53" ht="12" customHeight="1">
      <c r="B19" s="58"/>
      <c r="C19" s="937"/>
      <c r="D19" s="937"/>
      <c r="E19" s="946" t="s">
        <v>744</v>
      </c>
      <c r="F19" s="932"/>
      <c r="G19" s="932"/>
      <c r="H19" s="932"/>
      <c r="I19" s="932"/>
      <c r="J19" s="932"/>
      <c r="K19" s="932"/>
      <c r="L19" s="932"/>
      <c r="M19" s="932"/>
      <c r="N19" s="932"/>
      <c r="O19" s="932"/>
      <c r="P19" s="932"/>
      <c r="Q19" s="932"/>
      <c r="R19" s="932"/>
      <c r="S19" s="932"/>
      <c r="T19" s="932"/>
      <c r="U19" s="932"/>
      <c r="V19" s="932"/>
      <c r="W19" s="932"/>
      <c r="X19" s="932"/>
      <c r="Y19" s="934">
        <f>SUM(Y21:AE29)</f>
        <v>0</v>
      </c>
      <c r="Z19" s="934"/>
      <c r="AA19" s="934"/>
      <c r="AB19" s="934"/>
      <c r="AC19" s="934"/>
      <c r="AD19" s="934"/>
      <c r="AE19" s="934"/>
      <c r="AF19" s="934">
        <f>SUM(AF21:AL29)</f>
        <v>0</v>
      </c>
      <c r="AG19" s="934"/>
      <c r="AH19" s="934"/>
      <c r="AI19" s="934"/>
      <c r="AJ19" s="934"/>
      <c r="AK19" s="934"/>
      <c r="AL19" s="934"/>
      <c r="AM19" s="317"/>
      <c r="AN19" s="318"/>
      <c r="AO19" s="318"/>
      <c r="AP19" s="318"/>
      <c r="AQ19" s="318"/>
      <c r="AR19" s="318"/>
      <c r="AS19" s="318"/>
      <c r="AT19" s="319"/>
      <c r="AU19" s="319"/>
      <c r="AV19" s="319"/>
      <c r="AW19" s="319"/>
      <c r="AX19" s="319"/>
      <c r="AY19" s="319"/>
      <c r="AZ19" s="319"/>
      <c r="BA19" s="282"/>
    </row>
    <row r="20" spans="2:53" ht="12" customHeight="1">
      <c r="B20" s="58"/>
      <c r="C20" s="947" t="s">
        <v>745</v>
      </c>
      <c r="D20" s="947"/>
      <c r="E20" s="932"/>
      <c r="F20" s="932"/>
      <c r="G20" s="932"/>
      <c r="H20" s="932"/>
      <c r="I20" s="932"/>
      <c r="J20" s="932"/>
      <c r="K20" s="932"/>
      <c r="L20" s="932"/>
      <c r="M20" s="932"/>
      <c r="N20" s="932"/>
      <c r="O20" s="932"/>
      <c r="P20" s="932"/>
      <c r="Q20" s="932"/>
      <c r="R20" s="932"/>
      <c r="S20" s="932"/>
      <c r="T20" s="932"/>
      <c r="U20" s="932"/>
      <c r="V20" s="932"/>
      <c r="W20" s="932"/>
      <c r="X20" s="932"/>
      <c r="Y20" s="934"/>
      <c r="Z20" s="934"/>
      <c r="AA20" s="934"/>
      <c r="AB20" s="934"/>
      <c r="AC20" s="934"/>
      <c r="AD20" s="934"/>
      <c r="AE20" s="934"/>
      <c r="AF20" s="934"/>
      <c r="AG20" s="934"/>
      <c r="AH20" s="934"/>
      <c r="AI20" s="934"/>
      <c r="AJ20" s="934"/>
      <c r="AK20" s="934"/>
      <c r="AL20" s="934"/>
      <c r="AM20" s="317"/>
      <c r="AN20" s="318"/>
      <c r="AO20" s="318"/>
      <c r="AP20" s="318"/>
      <c r="AQ20" s="318"/>
      <c r="AR20" s="318"/>
      <c r="AS20" s="318"/>
      <c r="AT20" s="319"/>
      <c r="AU20" s="319"/>
      <c r="AV20" s="319"/>
      <c r="AW20" s="319"/>
      <c r="AX20" s="319"/>
      <c r="AY20" s="319"/>
      <c r="AZ20" s="319"/>
      <c r="BA20" s="282"/>
    </row>
    <row r="21" spans="2:53" ht="12" customHeight="1">
      <c r="B21" s="58"/>
      <c r="C21" s="937"/>
      <c r="D21" s="937"/>
      <c r="E21" s="946" t="s">
        <v>746</v>
      </c>
      <c r="F21" s="932"/>
      <c r="G21" s="932"/>
      <c r="H21" s="932"/>
      <c r="I21" s="932"/>
      <c r="J21" s="932"/>
      <c r="K21" s="932"/>
      <c r="L21" s="932"/>
      <c r="M21" s="932"/>
      <c r="N21" s="932"/>
      <c r="O21" s="932"/>
      <c r="P21" s="932"/>
      <c r="Q21" s="932"/>
      <c r="R21" s="932"/>
      <c r="S21" s="932"/>
      <c r="T21" s="932"/>
      <c r="U21" s="932"/>
      <c r="V21" s="932"/>
      <c r="W21" s="932"/>
      <c r="X21" s="932"/>
      <c r="Y21" s="933">
        <f>'Форма №1'!AA59</f>
        <v>0</v>
      </c>
      <c r="Z21" s="933"/>
      <c r="AA21" s="933"/>
      <c r="AB21" s="933"/>
      <c r="AC21" s="933"/>
      <c r="AD21" s="933"/>
      <c r="AE21" s="933"/>
      <c r="AF21" s="933">
        <f>'Форма №1'!AG59</f>
        <v>0</v>
      </c>
      <c r="AG21" s="933"/>
      <c r="AH21" s="933"/>
      <c r="AI21" s="933"/>
      <c r="AJ21" s="933"/>
      <c r="AK21" s="933"/>
      <c r="AL21" s="933"/>
      <c r="AM21" s="317"/>
      <c r="AN21" s="318"/>
      <c r="AO21" s="318"/>
      <c r="AP21" s="318"/>
      <c r="AQ21" s="318"/>
      <c r="AR21" s="318"/>
      <c r="AS21" s="318"/>
      <c r="AT21" s="319"/>
      <c r="AU21" s="319"/>
      <c r="AV21" s="319"/>
      <c r="AW21" s="319"/>
      <c r="AX21" s="319"/>
      <c r="AY21" s="319"/>
      <c r="AZ21" s="319"/>
      <c r="BA21" s="282"/>
    </row>
    <row r="22" spans="2:53" ht="12" customHeight="1">
      <c r="B22" s="58"/>
      <c r="C22" s="947" t="s">
        <v>747</v>
      </c>
      <c r="D22" s="947"/>
      <c r="E22" s="932"/>
      <c r="F22" s="932"/>
      <c r="G22" s="932"/>
      <c r="H22" s="932"/>
      <c r="I22" s="932"/>
      <c r="J22" s="932"/>
      <c r="K22" s="932"/>
      <c r="L22" s="932"/>
      <c r="M22" s="932"/>
      <c r="N22" s="932"/>
      <c r="O22" s="932"/>
      <c r="P22" s="932"/>
      <c r="Q22" s="932"/>
      <c r="R22" s="932"/>
      <c r="S22" s="932"/>
      <c r="T22" s="932"/>
      <c r="U22" s="932"/>
      <c r="V22" s="932"/>
      <c r="W22" s="932"/>
      <c r="X22" s="932"/>
      <c r="Y22" s="933"/>
      <c r="Z22" s="933"/>
      <c r="AA22" s="933"/>
      <c r="AB22" s="933"/>
      <c r="AC22" s="933"/>
      <c r="AD22" s="933"/>
      <c r="AE22" s="933"/>
      <c r="AF22" s="933"/>
      <c r="AG22" s="933"/>
      <c r="AH22" s="933"/>
      <c r="AI22" s="933"/>
      <c r="AJ22" s="933"/>
      <c r="AK22" s="933"/>
      <c r="AL22" s="933"/>
      <c r="AM22" s="317"/>
      <c r="AN22" s="318"/>
      <c r="AO22" s="318"/>
      <c r="AP22" s="318"/>
      <c r="AQ22" s="318"/>
      <c r="AR22" s="318"/>
      <c r="AS22" s="318"/>
      <c r="AT22" s="319"/>
      <c r="AU22" s="319"/>
      <c r="AV22" s="319"/>
      <c r="AW22" s="319"/>
      <c r="AX22" s="319"/>
      <c r="AY22" s="319"/>
      <c r="AZ22" s="319"/>
      <c r="BA22" s="282"/>
    </row>
    <row r="23" spans="2:53" ht="15" customHeight="1">
      <c r="B23" s="58"/>
      <c r="C23" s="942" t="s">
        <v>748</v>
      </c>
      <c r="D23" s="942"/>
      <c r="E23" s="932" t="s">
        <v>749</v>
      </c>
      <c r="F23" s="932"/>
      <c r="G23" s="932"/>
      <c r="H23" s="932"/>
      <c r="I23" s="932"/>
      <c r="J23" s="932"/>
      <c r="K23" s="932"/>
      <c r="L23" s="932"/>
      <c r="M23" s="932"/>
      <c r="N23" s="932"/>
      <c r="O23" s="932"/>
      <c r="P23" s="932"/>
      <c r="Q23" s="932"/>
      <c r="R23" s="932"/>
      <c r="S23" s="932"/>
      <c r="T23" s="932"/>
      <c r="U23" s="932"/>
      <c r="V23" s="932"/>
      <c r="W23" s="932"/>
      <c r="X23" s="932"/>
      <c r="Y23" s="933">
        <f>'Форма №1'!AA61</f>
        <v>0</v>
      </c>
      <c r="Z23" s="933"/>
      <c r="AA23" s="933"/>
      <c r="AB23" s="933"/>
      <c r="AC23" s="933"/>
      <c r="AD23" s="933"/>
      <c r="AE23" s="933"/>
      <c r="AF23" s="933">
        <f>'Форма №1'!AG61</f>
        <v>0</v>
      </c>
      <c r="AG23" s="933"/>
      <c r="AH23" s="933"/>
      <c r="AI23" s="933"/>
      <c r="AJ23" s="933"/>
      <c r="AK23" s="933"/>
      <c r="AL23" s="933"/>
      <c r="AM23" s="317"/>
      <c r="AN23" s="318"/>
      <c r="AO23" s="318"/>
      <c r="AP23" s="318"/>
      <c r="AQ23" s="318"/>
      <c r="AR23" s="318"/>
      <c r="AS23" s="318"/>
      <c r="AT23" s="319"/>
      <c r="AU23" s="319"/>
      <c r="AV23" s="319"/>
      <c r="AW23" s="319"/>
      <c r="AX23" s="319"/>
      <c r="AY23" s="319"/>
      <c r="AZ23" s="319"/>
      <c r="BA23" s="282"/>
    </row>
    <row r="24" spans="2:53" ht="15" customHeight="1">
      <c r="B24" s="58"/>
      <c r="C24" s="942" t="s">
        <v>750</v>
      </c>
      <c r="D24" s="942"/>
      <c r="E24" s="932" t="s">
        <v>751</v>
      </c>
      <c r="F24" s="932"/>
      <c r="G24" s="932"/>
      <c r="H24" s="932"/>
      <c r="I24" s="932"/>
      <c r="J24" s="932"/>
      <c r="K24" s="932"/>
      <c r="L24" s="932"/>
      <c r="M24" s="932"/>
      <c r="N24" s="932"/>
      <c r="O24" s="932"/>
      <c r="P24" s="932"/>
      <c r="Q24" s="932"/>
      <c r="R24" s="932"/>
      <c r="S24" s="932"/>
      <c r="T24" s="932"/>
      <c r="U24" s="932"/>
      <c r="V24" s="932"/>
      <c r="W24" s="932"/>
      <c r="X24" s="932"/>
      <c r="Y24" s="933">
        <f>'Форма №1'!AA63</f>
        <v>0</v>
      </c>
      <c r="Z24" s="933"/>
      <c r="AA24" s="933"/>
      <c r="AB24" s="933"/>
      <c r="AC24" s="933"/>
      <c r="AD24" s="933"/>
      <c r="AE24" s="933"/>
      <c r="AF24" s="933">
        <f>'Форма №1'!AG63</f>
        <v>0</v>
      </c>
      <c r="AG24" s="933"/>
      <c r="AH24" s="933"/>
      <c r="AI24" s="933"/>
      <c r="AJ24" s="933"/>
      <c r="AK24" s="933"/>
      <c r="AL24" s="933"/>
      <c r="AM24" s="317"/>
      <c r="AN24" s="318"/>
      <c r="AO24" s="318"/>
      <c r="AP24" s="318"/>
      <c r="AQ24" s="318"/>
      <c r="AR24" s="318"/>
      <c r="AS24" s="318"/>
      <c r="AT24" s="319"/>
      <c r="AU24" s="319"/>
      <c r="AV24" s="319"/>
      <c r="AW24" s="319"/>
      <c r="AX24" s="319"/>
      <c r="AY24" s="319"/>
      <c r="AZ24" s="319"/>
      <c r="BA24" s="282"/>
    </row>
    <row r="25" spans="2:53" ht="15" customHeight="1">
      <c r="B25" s="58"/>
      <c r="C25" s="942" t="s">
        <v>752</v>
      </c>
      <c r="D25" s="942"/>
      <c r="E25" s="932" t="s">
        <v>753</v>
      </c>
      <c r="F25" s="932"/>
      <c r="G25" s="932"/>
      <c r="H25" s="932"/>
      <c r="I25" s="932"/>
      <c r="J25" s="932"/>
      <c r="K25" s="932"/>
      <c r="L25" s="932"/>
      <c r="M25" s="932"/>
      <c r="N25" s="932"/>
      <c r="O25" s="932"/>
      <c r="P25" s="932"/>
      <c r="Q25" s="932"/>
      <c r="R25" s="932"/>
      <c r="S25" s="932"/>
      <c r="T25" s="932"/>
      <c r="U25" s="932"/>
      <c r="V25" s="932"/>
      <c r="W25" s="932"/>
      <c r="X25" s="932"/>
      <c r="Y25" s="933">
        <f>'Форма №1'!AA71</f>
        <v>0</v>
      </c>
      <c r="Z25" s="933"/>
      <c r="AA25" s="933"/>
      <c r="AB25" s="933"/>
      <c r="AC25" s="933"/>
      <c r="AD25" s="933"/>
      <c r="AE25" s="933"/>
      <c r="AF25" s="933">
        <f>'Форма №1'!AG71</f>
        <v>0</v>
      </c>
      <c r="AG25" s="933"/>
      <c r="AH25" s="933"/>
      <c r="AI25" s="933"/>
      <c r="AJ25" s="933"/>
      <c r="AK25" s="933"/>
      <c r="AL25" s="933"/>
      <c r="AM25" s="317"/>
      <c r="AN25" s="318"/>
      <c r="AO25" s="318"/>
      <c r="AP25" s="318"/>
      <c r="AQ25" s="318"/>
      <c r="AR25" s="318"/>
      <c r="AS25" s="318"/>
      <c r="AT25" s="319"/>
      <c r="AU25" s="319"/>
      <c r="AV25" s="319"/>
      <c r="AW25" s="319"/>
      <c r="AX25" s="319"/>
      <c r="AY25" s="319"/>
      <c r="AZ25" s="319"/>
      <c r="BA25" s="282"/>
    </row>
    <row r="26" spans="2:53" ht="15" customHeight="1">
      <c r="B26" s="58"/>
      <c r="C26" s="931" t="s">
        <v>754</v>
      </c>
      <c r="D26" s="931"/>
      <c r="E26" s="932" t="s">
        <v>755</v>
      </c>
      <c r="F26" s="932"/>
      <c r="G26" s="932"/>
      <c r="H26" s="932"/>
      <c r="I26" s="932"/>
      <c r="J26" s="932"/>
      <c r="K26" s="932"/>
      <c r="L26" s="932"/>
      <c r="M26" s="932"/>
      <c r="N26" s="932"/>
      <c r="O26" s="932"/>
      <c r="P26" s="932"/>
      <c r="Q26" s="932"/>
      <c r="R26" s="932"/>
      <c r="S26" s="932"/>
      <c r="T26" s="932"/>
      <c r="U26" s="932"/>
      <c r="V26" s="932"/>
      <c r="W26" s="932"/>
      <c r="X26" s="932"/>
      <c r="Y26" s="933">
        <f>'Форма №1'!AA73</f>
        <v>0</v>
      </c>
      <c r="Z26" s="933"/>
      <c r="AA26" s="933"/>
      <c r="AB26" s="933"/>
      <c r="AC26" s="933"/>
      <c r="AD26" s="933"/>
      <c r="AE26" s="933"/>
      <c r="AF26" s="933">
        <f>'Форма №1'!AG73</f>
        <v>0</v>
      </c>
      <c r="AG26" s="933"/>
      <c r="AH26" s="933"/>
      <c r="AI26" s="933"/>
      <c r="AJ26" s="933"/>
      <c r="AK26" s="933"/>
      <c r="AL26" s="933"/>
      <c r="AM26" s="317"/>
      <c r="AN26" s="318"/>
      <c r="AO26" s="318"/>
      <c r="AP26" s="318"/>
      <c r="AQ26" s="318"/>
      <c r="AR26" s="318"/>
      <c r="AS26" s="318"/>
      <c r="AT26" s="319"/>
      <c r="AU26" s="319"/>
      <c r="AV26" s="319"/>
      <c r="AW26" s="319"/>
      <c r="AX26" s="319"/>
      <c r="AY26" s="319"/>
      <c r="AZ26" s="319"/>
      <c r="BA26" s="282"/>
    </row>
    <row r="27" spans="2:53" ht="15" customHeight="1">
      <c r="B27" s="58"/>
      <c r="C27" s="931" t="s">
        <v>756</v>
      </c>
      <c r="D27" s="931"/>
      <c r="E27" s="932" t="s">
        <v>757</v>
      </c>
      <c r="F27" s="932"/>
      <c r="G27" s="932"/>
      <c r="H27" s="932"/>
      <c r="I27" s="932"/>
      <c r="J27" s="932"/>
      <c r="K27" s="932"/>
      <c r="L27" s="932"/>
      <c r="M27" s="932"/>
      <c r="N27" s="932"/>
      <c r="O27" s="932"/>
      <c r="P27" s="932"/>
      <c r="Q27" s="932"/>
      <c r="R27" s="932"/>
      <c r="S27" s="932"/>
      <c r="T27" s="932"/>
      <c r="U27" s="932"/>
      <c r="V27" s="932"/>
      <c r="W27" s="932"/>
      <c r="X27" s="932"/>
      <c r="Y27" s="933">
        <f>'Форма №1'!AA75</f>
        <v>0</v>
      </c>
      <c r="Z27" s="933"/>
      <c r="AA27" s="933"/>
      <c r="AB27" s="933"/>
      <c r="AC27" s="933"/>
      <c r="AD27" s="933"/>
      <c r="AE27" s="933"/>
      <c r="AF27" s="933">
        <f>'Форма №1'!AG75</f>
        <v>0</v>
      </c>
      <c r="AG27" s="933"/>
      <c r="AH27" s="933"/>
      <c r="AI27" s="933"/>
      <c r="AJ27" s="933"/>
      <c r="AK27" s="933"/>
      <c r="AL27" s="933"/>
      <c r="AM27" s="317"/>
      <c r="AN27" s="318"/>
      <c r="AO27" s="318"/>
      <c r="AP27" s="318"/>
      <c r="AQ27" s="318"/>
      <c r="AR27" s="318"/>
      <c r="AS27" s="318"/>
      <c r="AT27" s="319"/>
      <c r="AU27" s="319"/>
      <c r="AV27" s="319"/>
      <c r="AW27" s="319"/>
      <c r="AX27" s="319"/>
      <c r="AY27" s="319"/>
      <c r="AZ27" s="319"/>
      <c r="BA27" s="282"/>
    </row>
    <row r="28" spans="2:53" ht="15" customHeight="1">
      <c r="B28" s="58"/>
      <c r="C28" s="931" t="s">
        <v>758</v>
      </c>
      <c r="D28" s="931"/>
      <c r="E28" s="932" t="s">
        <v>759</v>
      </c>
      <c r="F28" s="932"/>
      <c r="G28" s="932"/>
      <c r="H28" s="932"/>
      <c r="I28" s="932"/>
      <c r="J28" s="932"/>
      <c r="K28" s="932"/>
      <c r="L28" s="932"/>
      <c r="M28" s="932"/>
      <c r="N28" s="932"/>
      <c r="O28" s="932"/>
      <c r="P28" s="932"/>
      <c r="Q28" s="932"/>
      <c r="R28" s="932"/>
      <c r="S28" s="932"/>
      <c r="T28" s="932"/>
      <c r="U28" s="932"/>
      <c r="V28" s="932"/>
      <c r="W28" s="932"/>
      <c r="X28" s="932"/>
      <c r="Y28" s="933">
        <f>'Форма №1'!AA77</f>
        <v>0</v>
      </c>
      <c r="Z28" s="933"/>
      <c r="AA28" s="933"/>
      <c r="AB28" s="933"/>
      <c r="AC28" s="933"/>
      <c r="AD28" s="933"/>
      <c r="AE28" s="933"/>
      <c r="AF28" s="933">
        <f>'Форма №1'!AG77</f>
        <v>0</v>
      </c>
      <c r="AG28" s="933"/>
      <c r="AH28" s="933"/>
      <c r="AI28" s="933"/>
      <c r="AJ28" s="933"/>
      <c r="AK28" s="933"/>
      <c r="AL28" s="933"/>
      <c r="AM28" s="317"/>
      <c r="AN28" s="318"/>
      <c r="AO28" s="318"/>
      <c r="AP28" s="318"/>
      <c r="AQ28" s="318"/>
      <c r="AR28" s="318"/>
      <c r="AS28" s="318"/>
      <c r="AT28" s="319"/>
      <c r="AU28" s="319"/>
      <c r="AV28" s="319"/>
      <c r="AW28" s="319"/>
      <c r="AX28" s="319"/>
      <c r="AY28" s="319"/>
      <c r="AZ28" s="319"/>
      <c r="BA28" s="282"/>
    </row>
    <row r="29" spans="2:53" ht="15" customHeight="1">
      <c r="B29" s="58"/>
      <c r="C29" s="931" t="s">
        <v>760</v>
      </c>
      <c r="D29" s="931"/>
      <c r="E29" s="932" t="s">
        <v>761</v>
      </c>
      <c r="F29" s="932"/>
      <c r="G29" s="932"/>
      <c r="H29" s="932"/>
      <c r="I29" s="932"/>
      <c r="J29" s="932"/>
      <c r="K29" s="932"/>
      <c r="L29" s="932"/>
      <c r="M29" s="932"/>
      <c r="N29" s="932"/>
      <c r="O29" s="932"/>
      <c r="P29" s="932"/>
      <c r="Q29" s="932"/>
      <c r="R29" s="932"/>
      <c r="S29" s="932"/>
      <c r="T29" s="932"/>
      <c r="U29" s="932"/>
      <c r="V29" s="932"/>
      <c r="W29" s="932"/>
      <c r="X29" s="932"/>
      <c r="Y29" s="933">
        <f>'Форма №1'!AA79</f>
        <v>0</v>
      </c>
      <c r="Z29" s="933"/>
      <c r="AA29" s="933"/>
      <c r="AB29" s="933"/>
      <c r="AC29" s="933"/>
      <c r="AD29" s="933"/>
      <c r="AE29" s="933"/>
      <c r="AF29" s="933">
        <f>'Форма №1'!AG79</f>
        <v>0</v>
      </c>
      <c r="AG29" s="933"/>
      <c r="AH29" s="933"/>
      <c r="AI29" s="933"/>
      <c r="AJ29" s="933"/>
      <c r="AK29" s="933"/>
      <c r="AL29" s="933"/>
      <c r="AM29" s="317"/>
      <c r="AN29" s="318"/>
      <c r="AO29" s="318"/>
      <c r="AP29" s="318"/>
      <c r="AQ29" s="318"/>
      <c r="AR29" s="318"/>
      <c r="AS29" s="318"/>
      <c r="AT29" s="319"/>
      <c r="AU29" s="319"/>
      <c r="AV29" s="319"/>
      <c r="AW29" s="319"/>
      <c r="AX29" s="319"/>
      <c r="AY29" s="319"/>
      <c r="AZ29" s="319"/>
      <c r="BA29" s="282"/>
    </row>
    <row r="30" spans="2:53" ht="15" customHeight="1">
      <c r="B30" s="58"/>
      <c r="C30" s="942" t="s">
        <v>762</v>
      </c>
      <c r="D30" s="942"/>
      <c r="E30" s="941" t="s">
        <v>763</v>
      </c>
      <c r="F30" s="941"/>
      <c r="G30" s="941"/>
      <c r="H30" s="941"/>
      <c r="I30" s="941"/>
      <c r="J30" s="941"/>
      <c r="K30" s="941"/>
      <c r="L30" s="941"/>
      <c r="M30" s="941"/>
      <c r="N30" s="941"/>
      <c r="O30" s="941"/>
      <c r="P30" s="941"/>
      <c r="Q30" s="941"/>
      <c r="R30" s="941"/>
      <c r="S30" s="941"/>
      <c r="T30" s="941"/>
      <c r="U30" s="941"/>
      <c r="V30" s="941"/>
      <c r="W30" s="941"/>
      <c r="X30" s="941"/>
      <c r="Y30" s="934">
        <f>SUM(Y31:AE39)</f>
        <v>0</v>
      </c>
      <c r="Z30" s="934"/>
      <c r="AA30" s="934"/>
      <c r="AB30" s="934"/>
      <c r="AC30" s="934"/>
      <c r="AD30" s="934"/>
      <c r="AE30" s="934"/>
      <c r="AF30" s="934">
        <f>SUM(AF31:AL39)</f>
        <v>0</v>
      </c>
      <c r="AG30" s="934"/>
      <c r="AH30" s="934"/>
      <c r="AI30" s="934"/>
      <c r="AJ30" s="934"/>
      <c r="AK30" s="934"/>
      <c r="AL30" s="934"/>
      <c r="AM30" s="317"/>
      <c r="AN30" s="318"/>
      <c r="AO30" s="318"/>
      <c r="AP30" s="318"/>
      <c r="AQ30" s="318"/>
      <c r="AR30" s="318"/>
      <c r="AS30" s="318"/>
      <c r="AT30" s="319"/>
      <c r="AU30" s="319"/>
      <c r="AV30" s="319"/>
      <c r="AW30" s="319"/>
      <c r="AX30" s="319"/>
      <c r="AY30" s="319"/>
      <c r="AZ30" s="319"/>
      <c r="BA30" s="282"/>
    </row>
    <row r="31" spans="2:53" ht="12" customHeight="1">
      <c r="B31" s="58"/>
      <c r="C31" s="937"/>
      <c r="D31" s="937"/>
      <c r="E31" s="946" t="s">
        <v>764</v>
      </c>
      <c r="F31" s="932"/>
      <c r="G31" s="932"/>
      <c r="H31" s="932"/>
      <c r="I31" s="932"/>
      <c r="J31" s="932"/>
      <c r="K31" s="932"/>
      <c r="L31" s="932"/>
      <c r="M31" s="932"/>
      <c r="N31" s="932"/>
      <c r="O31" s="932"/>
      <c r="P31" s="932"/>
      <c r="Q31" s="932"/>
      <c r="R31" s="932"/>
      <c r="S31" s="932"/>
      <c r="T31" s="932"/>
      <c r="U31" s="932"/>
      <c r="V31" s="932"/>
      <c r="W31" s="932"/>
      <c r="X31" s="932"/>
      <c r="Y31" s="933">
        <f>'Форма №1'!AA84</f>
        <v>0</v>
      </c>
      <c r="Z31" s="933"/>
      <c r="AA31" s="933"/>
      <c r="AB31" s="933"/>
      <c r="AC31" s="933"/>
      <c r="AD31" s="933"/>
      <c r="AE31" s="933"/>
      <c r="AF31" s="933">
        <f>'Форма №1'!AG84</f>
        <v>0</v>
      </c>
      <c r="AG31" s="933"/>
      <c r="AH31" s="933"/>
      <c r="AI31" s="933"/>
      <c r="AJ31" s="933"/>
      <c r="AK31" s="933"/>
      <c r="AL31" s="933"/>
      <c r="AM31" s="317"/>
      <c r="AN31" s="318"/>
      <c r="AO31" s="318"/>
      <c r="AP31" s="318"/>
      <c r="AQ31" s="318"/>
      <c r="AR31" s="318"/>
      <c r="AS31" s="318"/>
      <c r="AT31" s="319"/>
      <c r="AU31" s="319"/>
      <c r="AV31" s="319"/>
      <c r="AW31" s="319"/>
      <c r="AX31" s="319"/>
      <c r="AY31" s="319"/>
      <c r="AZ31" s="319"/>
      <c r="BA31" s="282"/>
    </row>
    <row r="32" spans="2:53" ht="12" customHeight="1">
      <c r="B32" s="58"/>
      <c r="C32" s="947" t="s">
        <v>765</v>
      </c>
      <c r="D32" s="947"/>
      <c r="E32" s="932"/>
      <c r="F32" s="932"/>
      <c r="G32" s="932"/>
      <c r="H32" s="932"/>
      <c r="I32" s="932"/>
      <c r="J32" s="932"/>
      <c r="K32" s="932"/>
      <c r="L32" s="932"/>
      <c r="M32" s="932"/>
      <c r="N32" s="932"/>
      <c r="O32" s="932"/>
      <c r="P32" s="932"/>
      <c r="Q32" s="932"/>
      <c r="R32" s="932"/>
      <c r="S32" s="932"/>
      <c r="T32" s="932"/>
      <c r="U32" s="932"/>
      <c r="V32" s="932"/>
      <c r="W32" s="932"/>
      <c r="X32" s="932"/>
      <c r="Y32" s="933"/>
      <c r="Z32" s="933"/>
      <c r="AA32" s="933"/>
      <c r="AB32" s="933"/>
      <c r="AC32" s="933"/>
      <c r="AD32" s="933"/>
      <c r="AE32" s="933"/>
      <c r="AF32" s="933"/>
      <c r="AG32" s="933"/>
      <c r="AH32" s="933"/>
      <c r="AI32" s="933"/>
      <c r="AJ32" s="933"/>
      <c r="AK32" s="933"/>
      <c r="AL32" s="933"/>
      <c r="AM32" s="317"/>
      <c r="AN32" s="318"/>
      <c r="AO32" s="318"/>
      <c r="AP32" s="318"/>
      <c r="AQ32" s="318"/>
      <c r="AR32" s="318"/>
      <c r="AS32" s="318"/>
      <c r="AT32" s="319"/>
      <c r="AU32" s="319"/>
      <c r="AV32" s="319"/>
      <c r="AW32" s="319"/>
      <c r="AX32" s="319"/>
      <c r="AY32" s="319"/>
      <c r="AZ32" s="319"/>
      <c r="BA32" s="282"/>
    </row>
    <row r="33" spans="2:53" ht="15" customHeight="1">
      <c r="B33" s="58"/>
      <c r="C33" s="942" t="s">
        <v>766</v>
      </c>
      <c r="D33" s="942"/>
      <c r="E33" s="932" t="s">
        <v>767</v>
      </c>
      <c r="F33" s="932"/>
      <c r="G33" s="932"/>
      <c r="H33" s="932"/>
      <c r="I33" s="932"/>
      <c r="J33" s="932"/>
      <c r="K33" s="932"/>
      <c r="L33" s="932"/>
      <c r="M33" s="932"/>
      <c r="N33" s="932"/>
      <c r="O33" s="932"/>
      <c r="P33" s="932"/>
      <c r="Q33" s="932"/>
      <c r="R33" s="932"/>
      <c r="S33" s="932"/>
      <c r="T33" s="932"/>
      <c r="U33" s="932"/>
      <c r="V33" s="932"/>
      <c r="W33" s="932"/>
      <c r="X33" s="932"/>
      <c r="Y33" s="933">
        <f>'Форма №1'!AA98</f>
        <v>0</v>
      </c>
      <c r="Z33" s="933"/>
      <c r="AA33" s="933"/>
      <c r="AB33" s="933"/>
      <c r="AC33" s="933"/>
      <c r="AD33" s="933"/>
      <c r="AE33" s="933"/>
      <c r="AF33" s="933">
        <f>'Форма №1'!AG98</f>
        <v>0</v>
      </c>
      <c r="AG33" s="933"/>
      <c r="AH33" s="933"/>
      <c r="AI33" s="933"/>
      <c r="AJ33" s="933"/>
      <c r="AK33" s="933"/>
      <c r="AL33" s="933"/>
      <c r="AM33" s="317"/>
      <c r="AN33" s="318"/>
      <c r="AO33" s="318"/>
      <c r="AP33" s="318"/>
      <c r="AQ33" s="318"/>
      <c r="AR33" s="318"/>
      <c r="AS33" s="318"/>
      <c r="AT33" s="319"/>
      <c r="AU33" s="319"/>
      <c r="AV33" s="319"/>
      <c r="AW33" s="319"/>
      <c r="AX33" s="319"/>
      <c r="AY33" s="319"/>
      <c r="AZ33" s="319"/>
      <c r="BA33" s="282"/>
    </row>
    <row r="34" spans="2:53" ht="15" customHeight="1">
      <c r="B34" s="58"/>
      <c r="C34" s="942" t="s">
        <v>768</v>
      </c>
      <c r="D34" s="942"/>
      <c r="E34" s="932" t="s">
        <v>769</v>
      </c>
      <c r="F34" s="932"/>
      <c r="G34" s="932"/>
      <c r="H34" s="932"/>
      <c r="I34" s="932"/>
      <c r="J34" s="932"/>
      <c r="K34" s="932"/>
      <c r="L34" s="932"/>
      <c r="M34" s="932"/>
      <c r="N34" s="932"/>
      <c r="O34" s="932"/>
      <c r="P34" s="932"/>
      <c r="Q34" s="932"/>
      <c r="R34" s="932"/>
      <c r="S34" s="932"/>
      <c r="T34" s="932"/>
      <c r="U34" s="932"/>
      <c r="V34" s="932"/>
      <c r="W34" s="932"/>
      <c r="X34" s="932"/>
      <c r="Y34" s="933">
        <f>'Форма №1'!AA100</f>
        <v>0</v>
      </c>
      <c r="Z34" s="933"/>
      <c r="AA34" s="933"/>
      <c r="AB34" s="933"/>
      <c r="AC34" s="933"/>
      <c r="AD34" s="933"/>
      <c r="AE34" s="933"/>
      <c r="AF34" s="933">
        <f>'Форма №1'!AG100</f>
        <v>0</v>
      </c>
      <c r="AG34" s="933"/>
      <c r="AH34" s="933"/>
      <c r="AI34" s="933"/>
      <c r="AJ34" s="933"/>
      <c r="AK34" s="933"/>
      <c r="AL34" s="933"/>
      <c r="AM34" s="317"/>
      <c r="AN34" s="318"/>
      <c r="AO34" s="318"/>
      <c r="AP34" s="318"/>
      <c r="AQ34" s="318"/>
      <c r="AR34" s="318"/>
      <c r="AS34" s="318"/>
      <c r="AT34" s="319"/>
      <c r="AU34" s="319"/>
      <c r="AV34" s="319"/>
      <c r="AW34" s="319"/>
      <c r="AX34" s="319"/>
      <c r="AY34" s="319"/>
      <c r="AZ34" s="319"/>
      <c r="BA34" s="282"/>
    </row>
    <row r="35" spans="2:53" ht="22.5" customHeight="1">
      <c r="B35" s="58"/>
      <c r="C35" s="942" t="s">
        <v>770</v>
      </c>
      <c r="D35" s="942"/>
      <c r="E35" s="943" t="s">
        <v>771</v>
      </c>
      <c r="F35" s="944"/>
      <c r="G35" s="944"/>
      <c r="H35" s="944"/>
      <c r="I35" s="944"/>
      <c r="J35" s="944"/>
      <c r="K35" s="944"/>
      <c r="L35" s="944"/>
      <c r="M35" s="944"/>
      <c r="N35" s="944"/>
      <c r="O35" s="944"/>
      <c r="P35" s="944"/>
      <c r="Q35" s="944"/>
      <c r="R35" s="944"/>
      <c r="S35" s="944"/>
      <c r="T35" s="944"/>
      <c r="U35" s="944"/>
      <c r="V35" s="944"/>
      <c r="W35" s="944"/>
      <c r="X35" s="945"/>
      <c r="Y35" s="933">
        <f>'Форма №1'!AA102</f>
        <v>0</v>
      </c>
      <c r="Z35" s="933"/>
      <c r="AA35" s="933"/>
      <c r="AB35" s="933"/>
      <c r="AC35" s="933"/>
      <c r="AD35" s="933"/>
      <c r="AE35" s="933"/>
      <c r="AF35" s="933">
        <f>'Форма №1'!AG102</f>
        <v>0</v>
      </c>
      <c r="AG35" s="933"/>
      <c r="AH35" s="933"/>
      <c r="AI35" s="933"/>
      <c r="AJ35" s="933"/>
      <c r="AK35" s="933"/>
      <c r="AL35" s="933"/>
      <c r="AM35" s="317"/>
      <c r="AN35" s="318"/>
      <c r="AO35" s="318"/>
      <c r="AP35" s="318"/>
      <c r="AQ35" s="318"/>
      <c r="AR35" s="318"/>
      <c r="AS35" s="318"/>
      <c r="AT35" s="319"/>
      <c r="AU35" s="319"/>
      <c r="AV35" s="319"/>
      <c r="AW35" s="319"/>
      <c r="AX35" s="319"/>
      <c r="AY35" s="319"/>
      <c r="AZ35" s="319"/>
      <c r="BA35" s="282"/>
    </row>
    <row r="36" spans="2:53" ht="15" customHeight="1">
      <c r="B36" s="58"/>
      <c r="C36" s="931" t="s">
        <v>772</v>
      </c>
      <c r="D36" s="931"/>
      <c r="E36" s="932" t="s">
        <v>773</v>
      </c>
      <c r="F36" s="932"/>
      <c r="G36" s="932"/>
      <c r="H36" s="932"/>
      <c r="I36" s="932"/>
      <c r="J36" s="932"/>
      <c r="K36" s="932"/>
      <c r="L36" s="932"/>
      <c r="M36" s="932"/>
      <c r="N36" s="932"/>
      <c r="O36" s="932"/>
      <c r="P36" s="932"/>
      <c r="Q36" s="932"/>
      <c r="R36" s="932"/>
      <c r="S36" s="932"/>
      <c r="T36" s="932"/>
      <c r="U36" s="932"/>
      <c r="V36" s="932"/>
      <c r="W36" s="932"/>
      <c r="X36" s="932"/>
      <c r="Y36" s="933">
        <f>'Форма №1'!AA104</f>
        <v>0</v>
      </c>
      <c r="Z36" s="933"/>
      <c r="AA36" s="933"/>
      <c r="AB36" s="933"/>
      <c r="AC36" s="933"/>
      <c r="AD36" s="933"/>
      <c r="AE36" s="933"/>
      <c r="AF36" s="933">
        <f>'Форма №1'!AG104</f>
        <v>0</v>
      </c>
      <c r="AG36" s="933"/>
      <c r="AH36" s="933"/>
      <c r="AI36" s="933"/>
      <c r="AJ36" s="933"/>
      <c r="AK36" s="933"/>
      <c r="AL36" s="933"/>
      <c r="AM36" s="317"/>
      <c r="AN36" s="318"/>
      <c r="AO36" s="318"/>
      <c r="AP36" s="318"/>
      <c r="AQ36" s="318"/>
      <c r="AR36" s="318"/>
      <c r="AS36" s="318"/>
      <c r="AT36" s="319"/>
      <c r="AU36" s="319"/>
      <c r="AV36" s="319"/>
      <c r="AW36" s="319"/>
      <c r="AX36" s="319"/>
      <c r="AY36" s="319"/>
      <c r="AZ36" s="319"/>
      <c r="BA36" s="282"/>
    </row>
    <row r="37" spans="2:53" s="320" customFormat="1" ht="15" customHeight="1">
      <c r="B37" s="58"/>
      <c r="C37" s="931" t="s">
        <v>774</v>
      </c>
      <c r="D37" s="931"/>
      <c r="E37" s="932" t="s">
        <v>775</v>
      </c>
      <c r="F37" s="932"/>
      <c r="G37" s="932"/>
      <c r="H37" s="932"/>
      <c r="I37" s="932"/>
      <c r="J37" s="932"/>
      <c r="K37" s="932"/>
      <c r="L37" s="932"/>
      <c r="M37" s="932"/>
      <c r="N37" s="932"/>
      <c r="O37" s="932"/>
      <c r="P37" s="932"/>
      <c r="Q37" s="932"/>
      <c r="R37" s="932"/>
      <c r="S37" s="932"/>
      <c r="T37" s="932"/>
      <c r="U37" s="932"/>
      <c r="V37" s="932"/>
      <c r="W37" s="932"/>
      <c r="X37" s="932"/>
      <c r="Y37" s="933">
        <f>'Форма №1'!AA106</f>
        <v>0</v>
      </c>
      <c r="Z37" s="933"/>
      <c r="AA37" s="933"/>
      <c r="AB37" s="933"/>
      <c r="AC37" s="933"/>
      <c r="AD37" s="933"/>
      <c r="AE37" s="933"/>
      <c r="AF37" s="933">
        <f>'Форма №1'!AG106</f>
        <v>0</v>
      </c>
      <c r="AG37" s="933"/>
      <c r="AH37" s="933"/>
      <c r="AI37" s="933"/>
      <c r="AJ37" s="933"/>
      <c r="AK37" s="933"/>
      <c r="AL37" s="933"/>
      <c r="AM37" s="317"/>
      <c r="AN37" s="318"/>
      <c r="AO37" s="318"/>
      <c r="AP37" s="318"/>
      <c r="AQ37" s="318"/>
      <c r="AR37" s="318"/>
      <c r="AS37" s="318"/>
      <c r="AT37" s="319"/>
      <c r="AU37" s="319"/>
      <c r="AV37" s="319"/>
      <c r="AW37" s="319"/>
      <c r="AX37" s="319"/>
      <c r="AY37" s="319"/>
      <c r="AZ37" s="319"/>
      <c r="BA37" s="282"/>
    </row>
    <row r="38" spans="2:53" ht="15" customHeight="1">
      <c r="B38" s="58"/>
      <c r="C38" s="931" t="s">
        <v>776</v>
      </c>
      <c r="D38" s="931"/>
      <c r="E38" s="932" t="s">
        <v>777</v>
      </c>
      <c r="F38" s="932"/>
      <c r="G38" s="932"/>
      <c r="H38" s="932"/>
      <c r="I38" s="932"/>
      <c r="J38" s="932"/>
      <c r="K38" s="932"/>
      <c r="L38" s="932"/>
      <c r="M38" s="932"/>
      <c r="N38" s="932"/>
      <c r="O38" s="932"/>
      <c r="P38" s="932"/>
      <c r="Q38" s="932"/>
      <c r="R38" s="932"/>
      <c r="S38" s="932"/>
      <c r="T38" s="932"/>
      <c r="U38" s="932"/>
      <c r="V38" s="932"/>
      <c r="W38" s="932"/>
      <c r="X38" s="932"/>
      <c r="Y38" s="933">
        <f>'Форма №1'!AA108</f>
        <v>0</v>
      </c>
      <c r="Z38" s="933"/>
      <c r="AA38" s="933"/>
      <c r="AB38" s="933"/>
      <c r="AC38" s="933"/>
      <c r="AD38" s="933"/>
      <c r="AE38" s="933"/>
      <c r="AF38" s="933">
        <f>'Форма №1'!AG108</f>
        <v>0</v>
      </c>
      <c r="AG38" s="933"/>
      <c r="AH38" s="933"/>
      <c r="AI38" s="933"/>
      <c r="AJ38" s="933"/>
      <c r="AK38" s="933"/>
      <c r="AL38" s="933"/>
      <c r="AM38" s="317"/>
      <c r="AN38" s="318"/>
      <c r="AO38" s="318"/>
      <c r="AP38" s="318"/>
      <c r="AQ38" s="318"/>
      <c r="AR38" s="318"/>
      <c r="AS38" s="318"/>
      <c r="AT38" s="319"/>
      <c r="AU38" s="319"/>
      <c r="AV38" s="319"/>
      <c r="AW38" s="319"/>
      <c r="AX38" s="319"/>
      <c r="AY38" s="319"/>
      <c r="AZ38" s="319"/>
      <c r="BA38" s="282"/>
    </row>
    <row r="39" spans="2:53" s="320" customFormat="1" ht="15" customHeight="1">
      <c r="B39" s="58"/>
      <c r="C39" s="931" t="s">
        <v>778</v>
      </c>
      <c r="D39" s="931"/>
      <c r="E39" s="932" t="s">
        <v>779</v>
      </c>
      <c r="F39" s="932"/>
      <c r="G39" s="932"/>
      <c r="H39" s="932"/>
      <c r="I39" s="932"/>
      <c r="J39" s="932"/>
      <c r="K39" s="932"/>
      <c r="L39" s="932"/>
      <c r="M39" s="932"/>
      <c r="N39" s="932"/>
      <c r="O39" s="932"/>
      <c r="P39" s="932"/>
      <c r="Q39" s="932"/>
      <c r="R39" s="932"/>
      <c r="S39" s="932"/>
      <c r="T39" s="932"/>
      <c r="U39" s="932"/>
      <c r="V39" s="932"/>
      <c r="W39" s="932"/>
      <c r="X39" s="932"/>
      <c r="Y39" s="933">
        <f>'Форма №1'!AA110</f>
        <v>0</v>
      </c>
      <c r="Z39" s="933"/>
      <c r="AA39" s="933"/>
      <c r="AB39" s="933"/>
      <c r="AC39" s="933"/>
      <c r="AD39" s="933"/>
      <c r="AE39" s="933"/>
      <c r="AF39" s="933">
        <f>'Форма №1'!AG110</f>
        <v>0</v>
      </c>
      <c r="AG39" s="933"/>
      <c r="AH39" s="933"/>
      <c r="AI39" s="933"/>
      <c r="AJ39" s="933"/>
      <c r="AK39" s="933"/>
      <c r="AL39" s="933"/>
      <c r="AM39" s="317"/>
      <c r="AN39" s="318"/>
      <c r="AO39" s="318"/>
      <c r="AP39" s="318"/>
      <c r="AQ39" s="318"/>
      <c r="AR39" s="318"/>
      <c r="AS39" s="318"/>
      <c r="AT39" s="319"/>
      <c r="AU39" s="319"/>
      <c r="AV39" s="319"/>
      <c r="AW39" s="319"/>
      <c r="AX39" s="319"/>
      <c r="AY39" s="319"/>
      <c r="AZ39" s="319"/>
      <c r="BA39" s="282"/>
    </row>
    <row r="40" spans="2:53" ht="15" customHeight="1">
      <c r="B40" s="321"/>
      <c r="C40" s="940" t="s">
        <v>780</v>
      </c>
      <c r="D40" s="940"/>
      <c r="E40" s="941" t="s">
        <v>781</v>
      </c>
      <c r="F40" s="941"/>
      <c r="G40" s="941"/>
      <c r="H40" s="941"/>
      <c r="I40" s="941"/>
      <c r="J40" s="941"/>
      <c r="K40" s="941"/>
      <c r="L40" s="941"/>
      <c r="M40" s="941"/>
      <c r="N40" s="941"/>
      <c r="O40" s="941"/>
      <c r="P40" s="941"/>
      <c r="Q40" s="941"/>
      <c r="R40" s="941"/>
      <c r="S40" s="941"/>
      <c r="T40" s="941"/>
      <c r="U40" s="941"/>
      <c r="V40" s="941"/>
      <c r="W40" s="941"/>
      <c r="X40" s="941"/>
      <c r="Y40" s="934">
        <f>Y19+Y30</f>
        <v>0</v>
      </c>
      <c r="Z40" s="934"/>
      <c r="AA40" s="934"/>
      <c r="AB40" s="934"/>
      <c r="AC40" s="934"/>
      <c r="AD40" s="934"/>
      <c r="AE40" s="934"/>
      <c r="AF40" s="934">
        <f>AF19+AF30</f>
        <v>0</v>
      </c>
      <c r="AG40" s="934"/>
      <c r="AH40" s="934"/>
      <c r="AI40" s="934"/>
      <c r="AJ40" s="934"/>
      <c r="AK40" s="934"/>
      <c r="AL40" s="934"/>
      <c r="AM40" s="317"/>
      <c r="AN40" s="318"/>
      <c r="AO40" s="318"/>
      <c r="AP40" s="318"/>
      <c r="AQ40" s="318"/>
      <c r="AR40" s="318"/>
      <c r="AS40" s="318"/>
      <c r="AT40" s="319"/>
      <c r="AU40" s="319"/>
      <c r="AV40" s="319"/>
      <c r="AW40" s="319"/>
      <c r="AX40" s="319"/>
      <c r="AY40" s="319"/>
      <c r="AZ40" s="319"/>
      <c r="BA40" s="322"/>
    </row>
    <row r="41" spans="2:53" ht="15" customHeight="1">
      <c r="B41" s="321"/>
      <c r="C41" s="940" t="s">
        <v>782</v>
      </c>
      <c r="D41" s="940"/>
      <c r="E41" s="941" t="s">
        <v>783</v>
      </c>
      <c r="F41" s="941"/>
      <c r="G41" s="941"/>
      <c r="H41" s="941"/>
      <c r="I41" s="941"/>
      <c r="J41" s="941"/>
      <c r="K41" s="941"/>
      <c r="L41" s="941"/>
      <c r="M41" s="941"/>
      <c r="N41" s="941"/>
      <c r="O41" s="941"/>
      <c r="P41" s="941"/>
      <c r="Q41" s="941"/>
      <c r="R41" s="941"/>
      <c r="S41" s="941"/>
      <c r="T41" s="941"/>
      <c r="U41" s="941"/>
      <c r="V41" s="941"/>
      <c r="W41" s="941"/>
      <c r="X41" s="941"/>
      <c r="Y41" s="933"/>
      <c r="Z41" s="933"/>
      <c r="AA41" s="933"/>
      <c r="AB41" s="933"/>
      <c r="AC41" s="933"/>
      <c r="AD41" s="933"/>
      <c r="AE41" s="933"/>
      <c r="AF41" s="933"/>
      <c r="AG41" s="933"/>
      <c r="AH41" s="933"/>
      <c r="AI41" s="933"/>
      <c r="AJ41" s="933"/>
      <c r="AK41" s="933"/>
      <c r="AL41" s="933"/>
      <c r="AM41" s="317"/>
      <c r="AN41" s="318"/>
      <c r="AO41" s="318"/>
      <c r="AP41" s="318"/>
      <c r="AQ41" s="318"/>
      <c r="AR41" s="318"/>
      <c r="AS41" s="318"/>
      <c r="AT41" s="319"/>
      <c r="AU41" s="319"/>
      <c r="AV41" s="319"/>
      <c r="AW41" s="319"/>
      <c r="AX41" s="319"/>
      <c r="AY41" s="319"/>
      <c r="AZ41" s="319"/>
      <c r="BA41" s="322"/>
    </row>
    <row r="42" spans="2:53" ht="12" customHeight="1">
      <c r="B42" s="58"/>
      <c r="C42" s="937"/>
      <c r="D42" s="937"/>
      <c r="E42" s="946" t="s">
        <v>784</v>
      </c>
      <c r="F42" s="932"/>
      <c r="G42" s="932"/>
      <c r="H42" s="932"/>
      <c r="I42" s="932"/>
      <c r="J42" s="932"/>
      <c r="K42" s="932"/>
      <c r="L42" s="932"/>
      <c r="M42" s="932"/>
      <c r="N42" s="932"/>
      <c r="O42" s="932"/>
      <c r="P42" s="932"/>
      <c r="Q42" s="932"/>
      <c r="R42" s="932"/>
      <c r="S42" s="932"/>
      <c r="T42" s="932"/>
      <c r="U42" s="932"/>
      <c r="V42" s="932"/>
      <c r="W42" s="932"/>
      <c r="X42" s="932"/>
      <c r="Y42" s="934">
        <f>SUM(Y44:AE50)</f>
        <v>0</v>
      </c>
      <c r="Z42" s="934"/>
      <c r="AA42" s="934"/>
      <c r="AB42" s="934"/>
      <c r="AC42" s="934"/>
      <c r="AD42" s="934"/>
      <c r="AE42" s="934"/>
      <c r="AF42" s="934">
        <f>SUM(AF44:AL50)</f>
        <v>0</v>
      </c>
      <c r="AG42" s="934"/>
      <c r="AH42" s="934"/>
      <c r="AI42" s="934"/>
      <c r="AJ42" s="934"/>
      <c r="AK42" s="934"/>
      <c r="AL42" s="934"/>
      <c r="AM42" s="317"/>
      <c r="AN42" s="318"/>
      <c r="AO42" s="318"/>
      <c r="AP42" s="318"/>
      <c r="AQ42" s="318"/>
      <c r="AR42" s="318"/>
      <c r="AS42" s="318"/>
      <c r="AT42" s="319"/>
      <c r="AU42" s="319"/>
      <c r="AV42" s="319"/>
      <c r="AW42" s="319"/>
      <c r="AX42" s="319"/>
      <c r="AY42" s="319"/>
      <c r="AZ42" s="319"/>
      <c r="BA42" s="282"/>
    </row>
    <row r="43" spans="2:53" ht="12" customHeight="1">
      <c r="B43" s="58"/>
      <c r="C43" s="947" t="s">
        <v>785</v>
      </c>
      <c r="D43" s="947"/>
      <c r="E43" s="932"/>
      <c r="F43" s="932"/>
      <c r="G43" s="932"/>
      <c r="H43" s="932"/>
      <c r="I43" s="932"/>
      <c r="J43" s="932"/>
      <c r="K43" s="932"/>
      <c r="L43" s="932"/>
      <c r="M43" s="932"/>
      <c r="N43" s="932"/>
      <c r="O43" s="932"/>
      <c r="P43" s="932"/>
      <c r="Q43" s="932"/>
      <c r="R43" s="932"/>
      <c r="S43" s="932"/>
      <c r="T43" s="932"/>
      <c r="U43" s="932"/>
      <c r="V43" s="932"/>
      <c r="W43" s="932"/>
      <c r="X43" s="932"/>
      <c r="Y43" s="934"/>
      <c r="Z43" s="934"/>
      <c r="AA43" s="934"/>
      <c r="AB43" s="934"/>
      <c r="AC43" s="934"/>
      <c r="AD43" s="934"/>
      <c r="AE43" s="934"/>
      <c r="AF43" s="934"/>
      <c r="AG43" s="934"/>
      <c r="AH43" s="934"/>
      <c r="AI43" s="934"/>
      <c r="AJ43" s="934"/>
      <c r="AK43" s="934"/>
      <c r="AL43" s="934"/>
      <c r="AM43" s="317"/>
      <c r="AN43" s="318"/>
      <c r="AO43" s="318"/>
      <c r="AP43" s="318"/>
      <c r="AQ43" s="318"/>
      <c r="AR43" s="318"/>
      <c r="AS43" s="318"/>
      <c r="AT43" s="319"/>
      <c r="AU43" s="319"/>
      <c r="AV43" s="319"/>
      <c r="AW43" s="319"/>
      <c r="AX43" s="319"/>
      <c r="AY43" s="319"/>
      <c r="AZ43" s="319"/>
      <c r="BA43" s="282"/>
    </row>
    <row r="44" spans="2:53" ht="12" customHeight="1">
      <c r="B44" s="58"/>
      <c r="C44" s="937"/>
      <c r="D44" s="937"/>
      <c r="E44" s="946" t="s">
        <v>786</v>
      </c>
      <c r="F44" s="932"/>
      <c r="G44" s="932"/>
      <c r="H44" s="932"/>
      <c r="I44" s="932"/>
      <c r="J44" s="932"/>
      <c r="K44" s="932"/>
      <c r="L44" s="932"/>
      <c r="M44" s="932"/>
      <c r="N44" s="932"/>
      <c r="O44" s="932"/>
      <c r="P44" s="932"/>
      <c r="Q44" s="932"/>
      <c r="R44" s="932"/>
      <c r="S44" s="932"/>
      <c r="T44" s="932"/>
      <c r="U44" s="932"/>
      <c r="V44" s="932"/>
      <c r="W44" s="932"/>
      <c r="X44" s="932"/>
      <c r="Y44" s="933">
        <f>'Форма №1'!AA140</f>
        <v>0</v>
      </c>
      <c r="Z44" s="933"/>
      <c r="AA44" s="933"/>
      <c r="AB44" s="933"/>
      <c r="AC44" s="933"/>
      <c r="AD44" s="933"/>
      <c r="AE44" s="933"/>
      <c r="AF44" s="933">
        <f>'Форма №1'!AG140</f>
        <v>0</v>
      </c>
      <c r="AG44" s="933"/>
      <c r="AH44" s="933"/>
      <c r="AI44" s="933"/>
      <c r="AJ44" s="933"/>
      <c r="AK44" s="933"/>
      <c r="AL44" s="933"/>
      <c r="AM44" s="317"/>
      <c r="AN44" s="318"/>
      <c r="AO44" s="318"/>
      <c r="AP44" s="318"/>
      <c r="AQ44" s="318"/>
      <c r="AR44" s="318"/>
      <c r="AS44" s="318"/>
      <c r="AT44" s="319"/>
      <c r="AU44" s="319"/>
      <c r="AV44" s="319"/>
      <c r="AW44" s="319"/>
      <c r="AX44" s="319"/>
      <c r="AY44" s="319"/>
      <c r="AZ44" s="319"/>
      <c r="BA44" s="282"/>
    </row>
    <row r="45" spans="2:53" ht="12" customHeight="1">
      <c r="B45" s="58"/>
      <c r="C45" s="939" t="s">
        <v>787</v>
      </c>
      <c r="D45" s="939"/>
      <c r="E45" s="932"/>
      <c r="F45" s="932"/>
      <c r="G45" s="932"/>
      <c r="H45" s="932"/>
      <c r="I45" s="932"/>
      <c r="J45" s="932"/>
      <c r="K45" s="932"/>
      <c r="L45" s="932"/>
      <c r="M45" s="932"/>
      <c r="N45" s="932"/>
      <c r="O45" s="932"/>
      <c r="P45" s="932"/>
      <c r="Q45" s="932"/>
      <c r="R45" s="932"/>
      <c r="S45" s="932"/>
      <c r="T45" s="932"/>
      <c r="U45" s="932"/>
      <c r="V45" s="932"/>
      <c r="W45" s="932"/>
      <c r="X45" s="932"/>
      <c r="Y45" s="933"/>
      <c r="Z45" s="933"/>
      <c r="AA45" s="933"/>
      <c r="AB45" s="933"/>
      <c r="AC45" s="933"/>
      <c r="AD45" s="933"/>
      <c r="AE45" s="933"/>
      <c r="AF45" s="933"/>
      <c r="AG45" s="933"/>
      <c r="AH45" s="933"/>
      <c r="AI45" s="933"/>
      <c r="AJ45" s="933"/>
      <c r="AK45" s="933"/>
      <c r="AL45" s="933"/>
      <c r="AM45" s="317"/>
      <c r="AN45" s="318"/>
      <c r="AO45" s="318"/>
      <c r="AP45" s="318"/>
      <c r="AQ45" s="318"/>
      <c r="AR45" s="318"/>
      <c r="AS45" s="318"/>
      <c r="AT45" s="319"/>
      <c r="AU45" s="319"/>
      <c r="AV45" s="319"/>
      <c r="AW45" s="319"/>
      <c r="AX45" s="319"/>
      <c r="AY45" s="319"/>
      <c r="AZ45" s="319"/>
      <c r="BA45" s="282"/>
    </row>
    <row r="46" spans="2:53" ht="15" customHeight="1">
      <c r="B46" s="58"/>
      <c r="C46" s="931" t="s">
        <v>788</v>
      </c>
      <c r="D46" s="931"/>
      <c r="E46" s="932" t="s">
        <v>789</v>
      </c>
      <c r="F46" s="932"/>
      <c r="G46" s="932"/>
      <c r="H46" s="932"/>
      <c r="I46" s="932"/>
      <c r="J46" s="932"/>
      <c r="K46" s="932"/>
      <c r="L46" s="932"/>
      <c r="M46" s="932"/>
      <c r="N46" s="932"/>
      <c r="O46" s="932"/>
      <c r="P46" s="932"/>
      <c r="Q46" s="932"/>
      <c r="R46" s="932"/>
      <c r="S46" s="932"/>
      <c r="T46" s="932"/>
      <c r="U46" s="932"/>
      <c r="V46" s="932"/>
      <c r="W46" s="932"/>
      <c r="X46" s="932"/>
      <c r="Y46" s="933">
        <f>'Форма №1'!AA142</f>
        <v>0</v>
      </c>
      <c r="Z46" s="933"/>
      <c r="AA46" s="933"/>
      <c r="AB46" s="933"/>
      <c r="AC46" s="933"/>
      <c r="AD46" s="933"/>
      <c r="AE46" s="933"/>
      <c r="AF46" s="933">
        <f>'Форма №1'!AG142</f>
        <v>0</v>
      </c>
      <c r="AG46" s="933"/>
      <c r="AH46" s="933"/>
      <c r="AI46" s="933"/>
      <c r="AJ46" s="933"/>
      <c r="AK46" s="933"/>
      <c r="AL46" s="933"/>
      <c r="AM46" s="317"/>
      <c r="AN46" s="318"/>
      <c r="AO46" s="318"/>
      <c r="AP46" s="318"/>
      <c r="AQ46" s="318"/>
      <c r="AR46" s="318"/>
      <c r="AS46" s="318"/>
      <c r="AT46" s="319"/>
      <c r="AU46" s="319"/>
      <c r="AV46" s="319"/>
      <c r="AW46" s="319"/>
      <c r="AX46" s="319"/>
      <c r="AY46" s="319"/>
      <c r="AZ46" s="319"/>
      <c r="BA46" s="282"/>
    </row>
    <row r="47" spans="2:53" ht="15" customHeight="1">
      <c r="B47" s="58"/>
      <c r="C47" s="931" t="s">
        <v>790</v>
      </c>
      <c r="D47" s="931"/>
      <c r="E47" s="932" t="s">
        <v>791</v>
      </c>
      <c r="F47" s="932"/>
      <c r="G47" s="932"/>
      <c r="H47" s="932"/>
      <c r="I47" s="932"/>
      <c r="J47" s="932"/>
      <c r="K47" s="932"/>
      <c r="L47" s="932"/>
      <c r="M47" s="932"/>
      <c r="N47" s="932"/>
      <c r="O47" s="932"/>
      <c r="P47" s="932"/>
      <c r="Q47" s="932"/>
      <c r="R47" s="932"/>
      <c r="S47" s="932"/>
      <c r="T47" s="932"/>
      <c r="U47" s="932"/>
      <c r="V47" s="932"/>
      <c r="W47" s="932"/>
      <c r="X47" s="932"/>
      <c r="Y47" s="933">
        <f>'Форма №1'!AA144</f>
        <v>0</v>
      </c>
      <c r="Z47" s="933"/>
      <c r="AA47" s="933"/>
      <c r="AB47" s="933"/>
      <c r="AC47" s="933"/>
      <c r="AD47" s="933"/>
      <c r="AE47" s="933"/>
      <c r="AF47" s="933">
        <f>'Форма №1'!AG144</f>
        <v>0</v>
      </c>
      <c r="AG47" s="933"/>
      <c r="AH47" s="933"/>
      <c r="AI47" s="933"/>
      <c r="AJ47" s="933"/>
      <c r="AK47" s="933"/>
      <c r="AL47" s="933"/>
      <c r="AM47" s="317"/>
      <c r="AN47" s="318"/>
      <c r="AO47" s="318"/>
      <c r="AP47" s="318"/>
      <c r="AQ47" s="318"/>
      <c r="AR47" s="318"/>
      <c r="AS47" s="318"/>
      <c r="AT47" s="319"/>
      <c r="AU47" s="319"/>
      <c r="AV47" s="319"/>
      <c r="AW47" s="319"/>
      <c r="AX47" s="319"/>
      <c r="AY47" s="319"/>
      <c r="AZ47" s="319"/>
      <c r="BA47" s="282"/>
    </row>
    <row r="48" spans="2:53" ht="15" customHeight="1">
      <c r="B48" s="58"/>
      <c r="C48" s="931" t="s">
        <v>792</v>
      </c>
      <c r="D48" s="931"/>
      <c r="E48" s="932" t="s">
        <v>793</v>
      </c>
      <c r="F48" s="932"/>
      <c r="G48" s="932"/>
      <c r="H48" s="932"/>
      <c r="I48" s="932"/>
      <c r="J48" s="932"/>
      <c r="K48" s="932"/>
      <c r="L48" s="932"/>
      <c r="M48" s="932"/>
      <c r="N48" s="932"/>
      <c r="O48" s="932"/>
      <c r="P48" s="932"/>
      <c r="Q48" s="932"/>
      <c r="R48" s="932"/>
      <c r="S48" s="932"/>
      <c r="T48" s="932"/>
      <c r="U48" s="932"/>
      <c r="V48" s="932"/>
      <c r="W48" s="932"/>
      <c r="X48" s="932"/>
      <c r="Y48" s="933">
        <f>'Форма №1'!AA146</f>
        <v>0</v>
      </c>
      <c r="Z48" s="933"/>
      <c r="AA48" s="933"/>
      <c r="AB48" s="933"/>
      <c r="AC48" s="933"/>
      <c r="AD48" s="933"/>
      <c r="AE48" s="933"/>
      <c r="AF48" s="933">
        <f>'Форма №1'!AG146</f>
        <v>0</v>
      </c>
      <c r="AG48" s="933"/>
      <c r="AH48" s="933"/>
      <c r="AI48" s="933"/>
      <c r="AJ48" s="933"/>
      <c r="AK48" s="933"/>
      <c r="AL48" s="933"/>
      <c r="AM48" s="317"/>
      <c r="AN48" s="318"/>
      <c r="AO48" s="318"/>
      <c r="AP48" s="318"/>
      <c r="AQ48" s="318"/>
      <c r="AR48" s="318"/>
      <c r="AS48" s="318"/>
      <c r="AT48" s="319"/>
      <c r="AU48" s="319"/>
      <c r="AV48" s="319"/>
      <c r="AW48" s="319"/>
      <c r="AX48" s="319"/>
      <c r="AY48" s="319"/>
      <c r="AZ48" s="319"/>
      <c r="BA48" s="282"/>
    </row>
    <row r="49" spans="2:53" ht="15" customHeight="1">
      <c r="B49" s="58"/>
      <c r="C49" s="931" t="s">
        <v>794</v>
      </c>
      <c r="D49" s="931"/>
      <c r="E49" s="932" t="s">
        <v>795</v>
      </c>
      <c r="F49" s="932"/>
      <c r="G49" s="932"/>
      <c r="H49" s="932"/>
      <c r="I49" s="932"/>
      <c r="J49" s="932"/>
      <c r="K49" s="932"/>
      <c r="L49" s="932"/>
      <c r="M49" s="932"/>
      <c r="N49" s="932"/>
      <c r="O49" s="932"/>
      <c r="P49" s="932"/>
      <c r="Q49" s="932"/>
      <c r="R49" s="932"/>
      <c r="S49" s="932"/>
      <c r="T49" s="932"/>
      <c r="U49" s="932"/>
      <c r="V49" s="932"/>
      <c r="W49" s="932"/>
      <c r="X49" s="932"/>
      <c r="Y49" s="933">
        <f>'Форма №1'!AA148</f>
        <v>0</v>
      </c>
      <c r="Z49" s="933"/>
      <c r="AA49" s="933"/>
      <c r="AB49" s="933"/>
      <c r="AC49" s="933"/>
      <c r="AD49" s="933"/>
      <c r="AE49" s="933"/>
      <c r="AF49" s="933">
        <f>'Форма №1'!AG148</f>
        <v>0</v>
      </c>
      <c r="AG49" s="933"/>
      <c r="AH49" s="933"/>
      <c r="AI49" s="933"/>
      <c r="AJ49" s="933"/>
      <c r="AK49" s="933"/>
      <c r="AL49" s="933"/>
      <c r="AM49" s="317"/>
      <c r="AN49" s="318"/>
      <c r="AO49" s="318"/>
      <c r="AP49" s="318"/>
      <c r="AQ49" s="318"/>
      <c r="AR49" s="318"/>
      <c r="AS49" s="318"/>
      <c r="AT49" s="319"/>
      <c r="AU49" s="319"/>
      <c r="AV49" s="319"/>
      <c r="AW49" s="319"/>
      <c r="AX49" s="319"/>
      <c r="AY49" s="319"/>
      <c r="AZ49" s="319"/>
      <c r="BA49" s="282"/>
    </row>
    <row r="50" spans="2:53" ht="15" customHeight="1">
      <c r="B50" s="58"/>
      <c r="C50" s="931" t="s">
        <v>796</v>
      </c>
      <c r="D50" s="931"/>
      <c r="E50" s="932" t="s">
        <v>797</v>
      </c>
      <c r="F50" s="932"/>
      <c r="G50" s="932"/>
      <c r="H50" s="932"/>
      <c r="I50" s="932"/>
      <c r="J50" s="932"/>
      <c r="K50" s="932"/>
      <c r="L50" s="932"/>
      <c r="M50" s="932"/>
      <c r="N50" s="932"/>
      <c r="O50" s="932"/>
      <c r="P50" s="932"/>
      <c r="Q50" s="932"/>
      <c r="R50" s="932"/>
      <c r="S50" s="932"/>
      <c r="T50" s="932"/>
      <c r="U50" s="932"/>
      <c r="V50" s="932"/>
      <c r="W50" s="932"/>
      <c r="X50" s="932"/>
      <c r="Y50" s="933">
        <f>'Форма №1'!AA150</f>
        <v>0</v>
      </c>
      <c r="Z50" s="933"/>
      <c r="AA50" s="933"/>
      <c r="AB50" s="933"/>
      <c r="AC50" s="933"/>
      <c r="AD50" s="933"/>
      <c r="AE50" s="933"/>
      <c r="AF50" s="933">
        <f>'Форма №1'!AG150</f>
        <v>0</v>
      </c>
      <c r="AG50" s="933"/>
      <c r="AH50" s="933"/>
      <c r="AI50" s="933"/>
      <c r="AJ50" s="933"/>
      <c r="AK50" s="933"/>
      <c r="AL50" s="933"/>
      <c r="AM50" s="317"/>
      <c r="AN50" s="318"/>
      <c r="AO50" s="318"/>
      <c r="AP50" s="318"/>
      <c r="AQ50" s="318"/>
      <c r="AR50" s="318"/>
      <c r="AS50" s="318"/>
      <c r="AT50" s="319"/>
      <c r="AU50" s="319"/>
      <c r="AV50" s="319"/>
      <c r="AW50" s="319"/>
      <c r="AX50" s="319"/>
      <c r="AY50" s="319"/>
      <c r="AZ50" s="319"/>
      <c r="BA50" s="282"/>
    </row>
    <row r="51" spans="2:53" ht="12" customHeight="1">
      <c r="B51" s="58"/>
      <c r="C51" s="937"/>
      <c r="D51" s="937"/>
      <c r="E51" s="938" t="s">
        <v>798</v>
      </c>
      <c r="F51" s="932"/>
      <c r="G51" s="932"/>
      <c r="H51" s="932"/>
      <c r="I51" s="932"/>
      <c r="J51" s="932"/>
      <c r="K51" s="932"/>
      <c r="L51" s="932"/>
      <c r="M51" s="932"/>
      <c r="N51" s="932"/>
      <c r="O51" s="932"/>
      <c r="P51" s="932"/>
      <c r="Q51" s="932"/>
      <c r="R51" s="932"/>
      <c r="S51" s="932"/>
      <c r="T51" s="932"/>
      <c r="U51" s="932"/>
      <c r="V51" s="932"/>
      <c r="W51" s="932"/>
      <c r="X51" s="932"/>
      <c r="Y51" s="934">
        <f>SUM(Y53:AE59)</f>
        <v>0</v>
      </c>
      <c r="Z51" s="934"/>
      <c r="AA51" s="934"/>
      <c r="AB51" s="934"/>
      <c r="AC51" s="934"/>
      <c r="AD51" s="934"/>
      <c r="AE51" s="934"/>
      <c r="AF51" s="934">
        <f>SUM(AF53:AL59)</f>
        <v>0</v>
      </c>
      <c r="AG51" s="934"/>
      <c r="AH51" s="934"/>
      <c r="AI51" s="934"/>
      <c r="AJ51" s="934"/>
      <c r="AK51" s="934"/>
      <c r="AL51" s="934"/>
      <c r="AM51" s="317"/>
      <c r="AN51" s="318"/>
      <c r="AO51" s="318"/>
      <c r="AP51" s="318"/>
      <c r="AQ51" s="318"/>
      <c r="AR51" s="318"/>
      <c r="AS51" s="318"/>
      <c r="AT51" s="319"/>
      <c r="AU51" s="319"/>
      <c r="AV51" s="319"/>
      <c r="AW51" s="319"/>
      <c r="AX51" s="319"/>
      <c r="AY51" s="319"/>
      <c r="AZ51" s="319"/>
      <c r="BA51" s="282"/>
    </row>
    <row r="52" spans="2:53" s="323" customFormat="1" ht="12" customHeight="1">
      <c r="B52" s="324"/>
      <c r="C52" s="939" t="s">
        <v>799</v>
      </c>
      <c r="D52" s="939"/>
      <c r="E52" s="932"/>
      <c r="F52" s="932"/>
      <c r="G52" s="932"/>
      <c r="H52" s="932"/>
      <c r="I52" s="932"/>
      <c r="J52" s="932"/>
      <c r="K52" s="932"/>
      <c r="L52" s="932"/>
      <c r="M52" s="932"/>
      <c r="N52" s="932"/>
      <c r="O52" s="932"/>
      <c r="P52" s="932"/>
      <c r="Q52" s="932"/>
      <c r="R52" s="932"/>
      <c r="S52" s="932"/>
      <c r="T52" s="932"/>
      <c r="U52" s="932"/>
      <c r="V52" s="932"/>
      <c r="W52" s="932"/>
      <c r="X52" s="932"/>
      <c r="Y52" s="934"/>
      <c r="Z52" s="934"/>
      <c r="AA52" s="934"/>
      <c r="AB52" s="934"/>
      <c r="AC52" s="934"/>
      <c r="AD52" s="934"/>
      <c r="AE52" s="934"/>
      <c r="AF52" s="934"/>
      <c r="AG52" s="934"/>
      <c r="AH52" s="934"/>
      <c r="AI52" s="934"/>
      <c r="AJ52" s="934"/>
      <c r="AK52" s="934"/>
      <c r="AL52" s="934"/>
      <c r="AM52" s="317"/>
      <c r="AN52" s="318"/>
      <c r="AO52" s="318"/>
      <c r="AP52" s="318"/>
      <c r="AQ52" s="318"/>
      <c r="AR52" s="318"/>
      <c r="AS52" s="318"/>
      <c r="AT52" s="319"/>
      <c r="AU52" s="319"/>
      <c r="AV52" s="319"/>
      <c r="AW52" s="319"/>
      <c r="AX52" s="319"/>
      <c r="AY52" s="319"/>
      <c r="AZ52" s="319"/>
      <c r="BA52" s="325"/>
    </row>
    <row r="53" spans="2:53" s="326" customFormat="1" ht="15" customHeight="1">
      <c r="B53" s="327"/>
      <c r="C53" s="931" t="s">
        <v>800</v>
      </c>
      <c r="D53" s="931"/>
      <c r="E53" s="932" t="s">
        <v>801</v>
      </c>
      <c r="F53" s="932"/>
      <c r="G53" s="932"/>
      <c r="H53" s="932"/>
      <c r="I53" s="932"/>
      <c r="J53" s="932"/>
      <c r="K53" s="932"/>
      <c r="L53" s="932"/>
      <c r="M53" s="932"/>
      <c r="N53" s="932"/>
      <c r="O53" s="932"/>
      <c r="P53" s="932"/>
      <c r="Q53" s="932"/>
      <c r="R53" s="932"/>
      <c r="S53" s="932"/>
      <c r="T53" s="932"/>
      <c r="U53" s="932"/>
      <c r="V53" s="932"/>
      <c r="W53" s="932"/>
      <c r="X53" s="932"/>
      <c r="Y53" s="933">
        <f>'Форма №1'!AA155</f>
        <v>0</v>
      </c>
      <c r="Z53" s="933"/>
      <c r="AA53" s="933"/>
      <c r="AB53" s="933"/>
      <c r="AC53" s="933"/>
      <c r="AD53" s="933"/>
      <c r="AE53" s="933"/>
      <c r="AF53" s="933">
        <f>'Форма №1'!AG155</f>
        <v>0</v>
      </c>
      <c r="AG53" s="933"/>
      <c r="AH53" s="933"/>
      <c r="AI53" s="933"/>
      <c r="AJ53" s="933"/>
      <c r="AK53" s="933"/>
      <c r="AL53" s="933"/>
      <c r="AM53" s="317"/>
      <c r="AN53" s="318"/>
      <c r="AO53" s="318"/>
      <c r="AP53" s="318"/>
      <c r="AQ53" s="318"/>
      <c r="AR53" s="318"/>
      <c r="AS53" s="318"/>
      <c r="AT53" s="319"/>
      <c r="AU53" s="319"/>
      <c r="AV53" s="319"/>
      <c r="AW53" s="319"/>
      <c r="AX53" s="319"/>
      <c r="AY53" s="319"/>
      <c r="AZ53" s="319"/>
      <c r="BA53" s="328"/>
    </row>
    <row r="54" spans="2:53" s="326" customFormat="1" ht="15" customHeight="1">
      <c r="B54" s="327"/>
      <c r="C54" s="931" t="s">
        <v>802</v>
      </c>
      <c r="D54" s="931"/>
      <c r="E54" s="932" t="s">
        <v>803</v>
      </c>
      <c r="F54" s="932"/>
      <c r="G54" s="932"/>
      <c r="H54" s="932"/>
      <c r="I54" s="932"/>
      <c r="J54" s="932"/>
      <c r="K54" s="932"/>
      <c r="L54" s="932"/>
      <c r="M54" s="932"/>
      <c r="N54" s="932"/>
      <c r="O54" s="932"/>
      <c r="P54" s="932"/>
      <c r="Q54" s="932"/>
      <c r="R54" s="932"/>
      <c r="S54" s="932"/>
      <c r="T54" s="932"/>
      <c r="U54" s="932"/>
      <c r="V54" s="932"/>
      <c r="W54" s="932"/>
      <c r="X54" s="932"/>
      <c r="Y54" s="933">
        <f>'Форма №1'!AA157</f>
        <v>0</v>
      </c>
      <c r="Z54" s="933"/>
      <c r="AA54" s="933"/>
      <c r="AB54" s="933"/>
      <c r="AC54" s="933"/>
      <c r="AD54" s="933"/>
      <c r="AE54" s="933"/>
      <c r="AF54" s="933">
        <f>'Форма №1'!AG157</f>
        <v>0</v>
      </c>
      <c r="AG54" s="933"/>
      <c r="AH54" s="933"/>
      <c r="AI54" s="933"/>
      <c r="AJ54" s="933"/>
      <c r="AK54" s="933"/>
      <c r="AL54" s="933"/>
      <c r="AM54" s="317"/>
      <c r="AN54" s="318"/>
      <c r="AO54" s="318"/>
      <c r="AP54" s="318"/>
      <c r="AQ54" s="318"/>
      <c r="AR54" s="318"/>
      <c r="AS54" s="318"/>
      <c r="AT54" s="319"/>
      <c r="AU54" s="319"/>
      <c r="AV54" s="319"/>
      <c r="AW54" s="319"/>
      <c r="AX54" s="319"/>
      <c r="AY54" s="319"/>
      <c r="AZ54" s="319"/>
      <c r="BA54" s="328"/>
    </row>
    <row r="55" spans="2:53" s="326" customFormat="1" ht="15" customHeight="1">
      <c r="B55" s="327"/>
      <c r="C55" s="931" t="s">
        <v>804</v>
      </c>
      <c r="D55" s="931"/>
      <c r="E55" s="932" t="s">
        <v>805</v>
      </c>
      <c r="F55" s="932"/>
      <c r="G55" s="932"/>
      <c r="H55" s="932"/>
      <c r="I55" s="932"/>
      <c r="J55" s="932"/>
      <c r="K55" s="932"/>
      <c r="L55" s="932"/>
      <c r="M55" s="932"/>
      <c r="N55" s="932"/>
      <c r="O55" s="932"/>
      <c r="P55" s="932"/>
      <c r="Q55" s="932"/>
      <c r="R55" s="932"/>
      <c r="S55" s="932"/>
      <c r="T55" s="932"/>
      <c r="U55" s="932"/>
      <c r="V55" s="932"/>
      <c r="W55" s="932"/>
      <c r="X55" s="932"/>
      <c r="Y55" s="933">
        <f>'Форма №1'!AA159</f>
        <v>0</v>
      </c>
      <c r="Z55" s="933"/>
      <c r="AA55" s="933"/>
      <c r="AB55" s="933"/>
      <c r="AC55" s="933"/>
      <c r="AD55" s="933"/>
      <c r="AE55" s="933"/>
      <c r="AF55" s="933">
        <f>'Форма №1'!AG159</f>
        <v>0</v>
      </c>
      <c r="AG55" s="933"/>
      <c r="AH55" s="933"/>
      <c r="AI55" s="933"/>
      <c r="AJ55" s="933"/>
      <c r="AK55" s="933"/>
      <c r="AL55" s="933"/>
      <c r="AM55" s="317"/>
      <c r="AN55" s="318"/>
      <c r="AO55" s="318"/>
      <c r="AP55" s="318"/>
      <c r="AQ55" s="318"/>
      <c r="AR55" s="318"/>
      <c r="AS55" s="318"/>
      <c r="AT55" s="319"/>
      <c r="AU55" s="319"/>
      <c r="AV55" s="319"/>
      <c r="AW55" s="319"/>
      <c r="AX55" s="319"/>
      <c r="AY55" s="319"/>
      <c r="AZ55" s="319"/>
      <c r="BA55" s="328"/>
    </row>
    <row r="56" spans="2:53" s="326" customFormat="1" ht="15" customHeight="1">
      <c r="B56" s="327"/>
      <c r="C56" s="931" t="s">
        <v>806</v>
      </c>
      <c r="D56" s="931"/>
      <c r="E56" s="932" t="s">
        <v>807</v>
      </c>
      <c r="F56" s="932"/>
      <c r="G56" s="932"/>
      <c r="H56" s="932"/>
      <c r="I56" s="932"/>
      <c r="J56" s="932"/>
      <c r="K56" s="932"/>
      <c r="L56" s="932"/>
      <c r="M56" s="932"/>
      <c r="N56" s="932"/>
      <c r="O56" s="932"/>
      <c r="P56" s="932"/>
      <c r="Q56" s="932"/>
      <c r="R56" s="932"/>
      <c r="S56" s="932"/>
      <c r="T56" s="932"/>
      <c r="U56" s="932"/>
      <c r="V56" s="932"/>
      <c r="W56" s="932"/>
      <c r="X56" s="932"/>
      <c r="Y56" s="933">
        <f>'Форма №1'!AA177</f>
        <v>0</v>
      </c>
      <c r="Z56" s="933"/>
      <c r="AA56" s="933"/>
      <c r="AB56" s="933"/>
      <c r="AC56" s="933"/>
      <c r="AD56" s="933"/>
      <c r="AE56" s="933"/>
      <c r="AF56" s="933">
        <f>'Форма №1'!AG177</f>
        <v>0</v>
      </c>
      <c r="AG56" s="933"/>
      <c r="AH56" s="933"/>
      <c r="AI56" s="933"/>
      <c r="AJ56" s="933"/>
      <c r="AK56" s="933"/>
      <c r="AL56" s="933"/>
      <c r="AM56" s="317"/>
      <c r="AN56" s="318"/>
      <c r="AO56" s="318"/>
      <c r="AP56" s="318"/>
      <c r="AQ56" s="318"/>
      <c r="AR56" s="318"/>
      <c r="AS56" s="318"/>
      <c r="AT56" s="319"/>
      <c r="AU56" s="319"/>
      <c r="AV56" s="319"/>
      <c r="AW56" s="319"/>
      <c r="AX56" s="319"/>
      <c r="AY56" s="319"/>
      <c r="AZ56" s="319"/>
      <c r="BA56" s="328"/>
    </row>
    <row r="57" spans="2:53" ht="15" customHeight="1">
      <c r="B57" s="21"/>
      <c r="C57" s="931" t="s">
        <v>808</v>
      </c>
      <c r="D57" s="931"/>
      <c r="E57" s="932" t="s">
        <v>793</v>
      </c>
      <c r="F57" s="932"/>
      <c r="G57" s="932"/>
      <c r="H57" s="932"/>
      <c r="I57" s="932"/>
      <c r="J57" s="932"/>
      <c r="K57" s="932"/>
      <c r="L57" s="932"/>
      <c r="M57" s="932"/>
      <c r="N57" s="932"/>
      <c r="O57" s="932"/>
      <c r="P57" s="932"/>
      <c r="Q57" s="932"/>
      <c r="R57" s="932"/>
      <c r="S57" s="932"/>
      <c r="T57" s="932"/>
      <c r="U57" s="932"/>
      <c r="V57" s="932"/>
      <c r="W57" s="932"/>
      <c r="X57" s="932"/>
      <c r="Y57" s="933">
        <f>'Форма №1'!AA179</f>
        <v>0</v>
      </c>
      <c r="Z57" s="933"/>
      <c r="AA57" s="933"/>
      <c r="AB57" s="933"/>
      <c r="AC57" s="933"/>
      <c r="AD57" s="933"/>
      <c r="AE57" s="933"/>
      <c r="AF57" s="933">
        <f>'Форма №1'!AG179</f>
        <v>0</v>
      </c>
      <c r="AG57" s="933"/>
      <c r="AH57" s="933"/>
      <c r="AI57" s="933"/>
      <c r="AJ57" s="933"/>
      <c r="AK57" s="933"/>
      <c r="AL57" s="933"/>
      <c r="AM57" s="317"/>
      <c r="AN57" s="318"/>
      <c r="AO57" s="318"/>
      <c r="AP57" s="318"/>
      <c r="AQ57" s="318"/>
      <c r="AR57" s="318"/>
      <c r="AS57" s="318"/>
      <c r="AT57" s="319"/>
      <c r="AU57" s="319"/>
      <c r="AV57" s="319"/>
      <c r="AW57" s="319"/>
      <c r="AX57" s="319"/>
      <c r="AY57" s="319"/>
      <c r="AZ57" s="319"/>
      <c r="BA57" s="329"/>
    </row>
    <row r="58" spans="2:53" ht="15" customHeight="1">
      <c r="B58" s="21"/>
      <c r="C58" s="931" t="s">
        <v>809</v>
      </c>
      <c r="D58" s="931"/>
      <c r="E58" s="932" t="s">
        <v>795</v>
      </c>
      <c r="F58" s="932"/>
      <c r="G58" s="932"/>
      <c r="H58" s="932"/>
      <c r="I58" s="932"/>
      <c r="J58" s="932"/>
      <c r="K58" s="932"/>
      <c r="L58" s="932"/>
      <c r="M58" s="932"/>
      <c r="N58" s="932"/>
      <c r="O58" s="932"/>
      <c r="P58" s="932"/>
      <c r="Q58" s="932"/>
      <c r="R58" s="932"/>
      <c r="S58" s="932"/>
      <c r="T58" s="932"/>
      <c r="U58" s="932"/>
      <c r="V58" s="932"/>
      <c r="W58" s="932"/>
      <c r="X58" s="932"/>
      <c r="Y58" s="933">
        <f>'Форма №1'!AA181</f>
        <v>0</v>
      </c>
      <c r="Z58" s="933"/>
      <c r="AA58" s="933"/>
      <c r="AB58" s="933"/>
      <c r="AC58" s="933"/>
      <c r="AD58" s="933"/>
      <c r="AE58" s="933"/>
      <c r="AF58" s="933">
        <f>'Форма №1'!AG181</f>
        <v>0</v>
      </c>
      <c r="AG58" s="933"/>
      <c r="AH58" s="933"/>
      <c r="AI58" s="933"/>
      <c r="AJ58" s="933"/>
      <c r="AK58" s="933"/>
      <c r="AL58" s="933"/>
      <c r="AM58" s="317"/>
      <c r="AN58" s="318"/>
      <c r="AO58" s="318"/>
      <c r="AP58" s="318"/>
      <c r="AQ58" s="318"/>
      <c r="AR58" s="318"/>
      <c r="AS58" s="318"/>
      <c r="AT58" s="319"/>
      <c r="AU58" s="319"/>
      <c r="AV58" s="319"/>
      <c r="AW58" s="319"/>
      <c r="AX58" s="319"/>
      <c r="AY58" s="319"/>
      <c r="AZ58" s="319"/>
      <c r="BA58" s="329"/>
    </row>
    <row r="59" spans="2:53" ht="15" customHeight="1">
      <c r="B59" s="21"/>
      <c r="C59" s="931" t="s">
        <v>810</v>
      </c>
      <c r="D59" s="931"/>
      <c r="E59" s="932" t="s">
        <v>811</v>
      </c>
      <c r="F59" s="932"/>
      <c r="G59" s="932"/>
      <c r="H59" s="932"/>
      <c r="I59" s="932"/>
      <c r="J59" s="932"/>
      <c r="K59" s="932"/>
      <c r="L59" s="932"/>
      <c r="M59" s="932"/>
      <c r="N59" s="932"/>
      <c r="O59" s="932"/>
      <c r="P59" s="932"/>
      <c r="Q59" s="932"/>
      <c r="R59" s="932"/>
      <c r="S59" s="932"/>
      <c r="T59" s="932"/>
      <c r="U59" s="932"/>
      <c r="V59" s="932"/>
      <c r="W59" s="932"/>
      <c r="X59" s="932"/>
      <c r="Y59" s="933">
        <f>'Форма №1'!AA183</f>
        <v>0</v>
      </c>
      <c r="Z59" s="933"/>
      <c r="AA59" s="933"/>
      <c r="AB59" s="933"/>
      <c r="AC59" s="933"/>
      <c r="AD59" s="933"/>
      <c r="AE59" s="933"/>
      <c r="AF59" s="933">
        <f>'Форма №1'!AG183</f>
        <v>0</v>
      </c>
      <c r="AG59" s="933"/>
      <c r="AH59" s="933"/>
      <c r="AI59" s="933"/>
      <c r="AJ59" s="933"/>
      <c r="AK59" s="933"/>
      <c r="AL59" s="933"/>
      <c r="AM59" s="317"/>
      <c r="AN59" s="318"/>
      <c r="AO59" s="318"/>
      <c r="AP59" s="318"/>
      <c r="AQ59" s="318"/>
      <c r="AR59" s="318"/>
      <c r="AS59" s="318"/>
      <c r="AT59" s="319"/>
      <c r="AU59" s="319"/>
      <c r="AV59" s="319"/>
      <c r="AW59" s="319"/>
      <c r="AX59" s="319"/>
      <c r="AY59" s="319"/>
      <c r="AZ59" s="319"/>
      <c r="BA59" s="329"/>
    </row>
    <row r="60" spans="2:53" ht="21.75" customHeight="1">
      <c r="B60" s="21"/>
      <c r="C60" s="977" t="s">
        <v>812</v>
      </c>
      <c r="D60" s="977"/>
      <c r="E60" s="978" t="s">
        <v>813</v>
      </c>
      <c r="F60" s="979"/>
      <c r="G60" s="979"/>
      <c r="H60" s="979"/>
      <c r="I60" s="979"/>
      <c r="J60" s="979"/>
      <c r="K60" s="979"/>
      <c r="L60" s="979"/>
      <c r="M60" s="979"/>
      <c r="N60" s="979"/>
      <c r="O60" s="979"/>
      <c r="P60" s="979"/>
      <c r="Q60" s="979"/>
      <c r="R60" s="979"/>
      <c r="S60" s="979"/>
      <c r="T60" s="979"/>
      <c r="U60" s="979"/>
      <c r="V60" s="979"/>
      <c r="W60" s="979"/>
      <c r="X60" s="980"/>
      <c r="Y60" s="934">
        <f>Y42+Y51</f>
        <v>0</v>
      </c>
      <c r="Z60" s="934"/>
      <c r="AA60" s="934"/>
      <c r="AB60" s="934"/>
      <c r="AC60" s="934"/>
      <c r="AD60" s="934"/>
      <c r="AE60" s="934"/>
      <c r="AF60" s="934">
        <f>AF42+AF51</f>
        <v>0</v>
      </c>
      <c r="AG60" s="934"/>
      <c r="AH60" s="934"/>
      <c r="AI60" s="934"/>
      <c r="AJ60" s="934"/>
      <c r="AK60" s="934"/>
      <c r="AL60" s="934"/>
      <c r="AM60" s="317"/>
      <c r="AN60" s="318"/>
      <c r="AO60" s="318"/>
      <c r="AP60" s="318"/>
      <c r="AQ60" s="343">
        <f>'Форма №1'!AA121</f>
        <v>0</v>
      </c>
      <c r="AR60" s="343">
        <f>'Форма №1'!AG121</f>
        <v>0</v>
      </c>
      <c r="AS60" s="343"/>
      <c r="AT60" s="329"/>
      <c r="AU60" s="341"/>
      <c r="AV60" s="341"/>
      <c r="AW60" s="319"/>
      <c r="AX60" s="319"/>
      <c r="AY60" s="319"/>
      <c r="AZ60" s="319"/>
      <c r="BA60" s="329"/>
    </row>
    <row r="61" spans="2:53" ht="15" customHeight="1">
      <c r="B61" s="21"/>
      <c r="C61" s="935" t="s">
        <v>814</v>
      </c>
      <c r="D61" s="935"/>
      <c r="E61" s="936" t="s">
        <v>815</v>
      </c>
      <c r="F61" s="936"/>
      <c r="G61" s="936"/>
      <c r="H61" s="936"/>
      <c r="I61" s="936"/>
      <c r="J61" s="936"/>
      <c r="K61" s="936"/>
      <c r="L61" s="936"/>
      <c r="M61" s="936"/>
      <c r="N61" s="936"/>
      <c r="O61" s="936"/>
      <c r="P61" s="936"/>
      <c r="Q61" s="936"/>
      <c r="R61" s="936"/>
      <c r="S61" s="936"/>
      <c r="T61" s="936"/>
      <c r="U61" s="936"/>
      <c r="V61" s="936"/>
      <c r="W61" s="936"/>
      <c r="X61" s="936"/>
      <c r="Y61" s="930">
        <f>Y40-Y60</f>
        <v>0</v>
      </c>
      <c r="Z61" s="930"/>
      <c r="AA61" s="930"/>
      <c r="AB61" s="930"/>
      <c r="AC61" s="930"/>
      <c r="AD61" s="930"/>
      <c r="AE61" s="930"/>
      <c r="AF61" s="930">
        <f>AF40-AF60</f>
        <v>0</v>
      </c>
      <c r="AG61" s="930"/>
      <c r="AH61" s="930"/>
      <c r="AI61" s="930"/>
      <c r="AJ61" s="930"/>
      <c r="AK61" s="930"/>
      <c r="AL61" s="930"/>
      <c r="AM61" s="317"/>
      <c r="AN61" s="330"/>
      <c r="AO61" s="318"/>
      <c r="AP61" s="318"/>
      <c r="AQ61" s="344">
        <f>Y61</f>
        <v>0</v>
      </c>
      <c r="AR61" s="344">
        <f>AF61</f>
        <v>0</v>
      </c>
      <c r="AS61" s="343"/>
      <c r="AT61" s="342"/>
      <c r="AU61" s="341"/>
      <c r="AV61" s="341"/>
      <c r="AW61" s="319"/>
      <c r="AX61" s="319"/>
      <c r="AY61" s="319"/>
      <c r="AZ61" s="319"/>
      <c r="BA61" s="329"/>
    </row>
    <row r="62" spans="2:53" ht="11.25" customHeight="1">
      <c r="B62" s="2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2"/>
      <c r="AN62" s="333"/>
      <c r="AO62" s="334"/>
      <c r="AP62" s="334"/>
      <c r="AQ62" s="345"/>
      <c r="AR62" s="345"/>
      <c r="AS62" s="345"/>
      <c r="AT62" s="334"/>
      <c r="AU62" s="334"/>
      <c r="AV62" s="334"/>
      <c r="AW62" s="334"/>
      <c r="AX62" s="334"/>
      <c r="AY62" s="334"/>
      <c r="AZ62" s="334"/>
      <c r="BA62" s="329"/>
    </row>
    <row r="63" spans="2:53" ht="11.25" customHeight="1">
      <c r="B63" s="21"/>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2"/>
      <c r="AN63" s="333"/>
      <c r="AO63" s="334"/>
      <c r="AP63" s="334"/>
      <c r="AQ63" s="345"/>
      <c r="AR63" s="345"/>
      <c r="AS63" s="345"/>
      <c r="AT63" s="334"/>
      <c r="AU63" s="334"/>
      <c r="AV63" s="334"/>
      <c r="AW63" s="334"/>
      <c r="AX63" s="334"/>
      <c r="AY63" s="334"/>
      <c r="AZ63" s="334"/>
      <c r="BA63" s="329"/>
    </row>
    <row r="64" spans="2:53" ht="11.25" customHeight="1">
      <c r="B64" s="21"/>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2"/>
      <c r="AN64" s="333"/>
      <c r="AO64" s="334"/>
      <c r="AP64" s="334"/>
      <c r="AQ64" s="345"/>
      <c r="AR64" s="345"/>
      <c r="AS64" s="345"/>
      <c r="AT64" s="334"/>
      <c r="AU64" s="334"/>
      <c r="AV64" s="334"/>
      <c r="AW64" s="334"/>
      <c r="AX64" s="334"/>
      <c r="AY64" s="334"/>
      <c r="AZ64" s="334"/>
      <c r="BA64" s="329"/>
    </row>
    <row r="65" spans="2:53" ht="11.25" customHeight="1">
      <c r="B65" s="21"/>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2"/>
      <c r="AN65" s="333"/>
      <c r="AO65" s="334"/>
      <c r="AP65" s="334"/>
      <c r="AQ65" s="345"/>
      <c r="AR65" s="345"/>
      <c r="AS65" s="345"/>
      <c r="AT65" s="334"/>
      <c r="AU65" s="334"/>
      <c r="AV65" s="334"/>
      <c r="AW65" s="334"/>
      <c r="AX65" s="334"/>
      <c r="AY65" s="334"/>
      <c r="AZ65" s="334"/>
      <c r="BA65" s="329"/>
    </row>
    <row r="66" spans="2:53" ht="11.25" customHeight="1">
      <c r="B66" s="21"/>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2"/>
      <c r="AN66" s="333"/>
      <c r="AO66" s="334"/>
      <c r="AP66" s="334"/>
      <c r="AQ66" s="345"/>
      <c r="AR66" s="345"/>
      <c r="AS66" s="345"/>
      <c r="AT66" s="334"/>
      <c r="AU66" s="334"/>
      <c r="AV66" s="334"/>
      <c r="AW66" s="334"/>
      <c r="AX66" s="334"/>
      <c r="AY66" s="334"/>
      <c r="AZ66" s="334"/>
      <c r="BA66" s="329"/>
    </row>
    <row r="67" spans="2:53" ht="11.25" customHeight="1">
      <c r="B67" s="21"/>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2"/>
      <c r="AN67" s="333"/>
      <c r="AO67" s="334"/>
      <c r="AP67" s="334"/>
      <c r="AQ67" s="345"/>
      <c r="AR67" s="345"/>
      <c r="AS67" s="345"/>
      <c r="AT67" s="334"/>
      <c r="AU67" s="334"/>
      <c r="AV67" s="334"/>
      <c r="AW67" s="334"/>
      <c r="AX67" s="334"/>
      <c r="AY67" s="334"/>
      <c r="AZ67" s="334"/>
      <c r="BA67" s="329"/>
    </row>
    <row r="68" spans="2:53" ht="11.25" customHeight="1">
      <c r="B68" s="21"/>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2"/>
      <c r="AN68" s="333"/>
      <c r="AO68" s="334"/>
      <c r="AP68" s="334"/>
      <c r="AQ68" s="345"/>
      <c r="AR68" s="345"/>
      <c r="AS68" s="345"/>
      <c r="AT68" s="334"/>
      <c r="AU68" s="334"/>
      <c r="AV68" s="334"/>
      <c r="AW68" s="334"/>
      <c r="AX68" s="334"/>
      <c r="AY68" s="334"/>
      <c r="AZ68" s="334"/>
      <c r="BA68" s="329"/>
    </row>
    <row r="69" spans="2:53" ht="11.25" customHeight="1">
      <c r="B69" s="21"/>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2"/>
      <c r="AN69" s="333"/>
      <c r="AO69" s="334"/>
      <c r="AP69" s="334"/>
      <c r="AQ69" s="345"/>
      <c r="AR69" s="345"/>
      <c r="AS69" s="345"/>
      <c r="AT69" s="334"/>
      <c r="AU69" s="334"/>
      <c r="AV69" s="334"/>
      <c r="AW69" s="334"/>
      <c r="AX69" s="334"/>
      <c r="AY69" s="334"/>
      <c r="AZ69" s="334"/>
      <c r="BA69" s="329"/>
    </row>
    <row r="70" spans="2:53" ht="11.25" customHeight="1">
      <c r="B70" s="21"/>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2"/>
      <c r="AN70" s="333"/>
      <c r="AO70" s="334"/>
      <c r="AP70" s="334"/>
      <c r="AQ70" s="345"/>
      <c r="AR70" s="345"/>
      <c r="AS70" s="345"/>
      <c r="AT70" s="334"/>
      <c r="AU70" s="334"/>
      <c r="AV70" s="334"/>
      <c r="AW70" s="334"/>
      <c r="AX70" s="334"/>
      <c r="AY70" s="334"/>
      <c r="AZ70" s="334"/>
      <c r="BA70" s="329"/>
    </row>
    <row r="71" spans="2:53" ht="11.25" customHeight="1">
      <c r="B71" s="21"/>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2"/>
      <c r="AN71" s="333"/>
      <c r="AO71" s="334"/>
      <c r="AP71" s="334"/>
      <c r="AQ71" s="345"/>
      <c r="AR71" s="345"/>
      <c r="AS71" s="345"/>
      <c r="AT71" s="334"/>
      <c r="AU71" s="334"/>
      <c r="AV71" s="334"/>
      <c r="AW71" s="334"/>
      <c r="AX71" s="334"/>
      <c r="AY71" s="334"/>
      <c r="AZ71" s="334"/>
      <c r="BA71" s="329"/>
    </row>
    <row r="72" spans="2:53" ht="11.25" customHeight="1">
      <c r="B72" s="21"/>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2"/>
      <c r="AN72" s="333"/>
      <c r="AO72" s="334"/>
      <c r="AP72" s="334"/>
      <c r="AQ72" s="345"/>
      <c r="AR72" s="345"/>
      <c r="AS72" s="345"/>
      <c r="AT72" s="334"/>
      <c r="AU72" s="334"/>
      <c r="AV72" s="334"/>
      <c r="AW72" s="334"/>
      <c r="AX72" s="334"/>
      <c r="AY72" s="334"/>
      <c r="AZ72" s="334"/>
      <c r="BA72" s="329"/>
    </row>
    <row r="73" spans="2:53" ht="11.25" customHeight="1">
      <c r="B73" s="21"/>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2"/>
      <c r="AN73" s="333"/>
      <c r="AO73" s="334"/>
      <c r="AP73" s="334"/>
      <c r="AQ73" s="345"/>
      <c r="AR73" s="345"/>
      <c r="AS73" s="345"/>
      <c r="AT73" s="334"/>
      <c r="AU73" s="334"/>
      <c r="AV73" s="334"/>
      <c r="AW73" s="334"/>
      <c r="AX73" s="334"/>
      <c r="AY73" s="334"/>
      <c r="AZ73" s="334"/>
      <c r="BA73" s="329"/>
    </row>
    <row r="74" spans="2:53" ht="11.25" customHeight="1">
      <c r="B74" s="21"/>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2"/>
      <c r="AN74" s="333"/>
      <c r="AO74" s="334"/>
      <c r="AP74" s="334"/>
      <c r="AQ74" s="345"/>
      <c r="AR74" s="345"/>
      <c r="AS74" s="345"/>
      <c r="AT74" s="334"/>
      <c r="AU74" s="334"/>
      <c r="AV74" s="334"/>
      <c r="AW74" s="334"/>
      <c r="AX74" s="334"/>
      <c r="AY74" s="334"/>
      <c r="AZ74" s="334"/>
      <c r="BA74" s="329"/>
    </row>
    <row r="75" spans="2:53" ht="11.25" customHeight="1">
      <c r="B75" s="21"/>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2"/>
      <c r="AN75" s="333"/>
      <c r="AO75" s="334"/>
      <c r="AP75" s="334"/>
      <c r="AQ75" s="345"/>
      <c r="AR75" s="345"/>
      <c r="AS75" s="345"/>
      <c r="AT75" s="334"/>
      <c r="AU75" s="334"/>
      <c r="AV75" s="334"/>
      <c r="AW75" s="334"/>
      <c r="AX75" s="334"/>
      <c r="AY75" s="334"/>
      <c r="AZ75" s="334"/>
      <c r="BA75" s="329"/>
    </row>
    <row r="76" spans="2:53" ht="11.25" customHeight="1">
      <c r="B76" s="21"/>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2"/>
      <c r="AN76" s="333"/>
      <c r="AO76" s="334"/>
      <c r="AP76" s="334"/>
      <c r="AQ76" s="345"/>
      <c r="AR76" s="345"/>
      <c r="AS76" s="345"/>
      <c r="AT76" s="334"/>
      <c r="AU76" s="334"/>
      <c r="AV76" s="334"/>
      <c r="AW76" s="334"/>
      <c r="AX76" s="334"/>
      <c r="AY76" s="334"/>
      <c r="AZ76" s="334"/>
      <c r="BA76" s="329"/>
    </row>
    <row r="77" spans="2:53" ht="11.25" customHeight="1">
      <c r="B77" s="21"/>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2"/>
      <c r="AN77" s="333"/>
      <c r="AO77" s="334"/>
      <c r="AP77" s="334"/>
      <c r="AQ77" s="345"/>
      <c r="AR77" s="345"/>
      <c r="AS77" s="345"/>
      <c r="AT77" s="334"/>
      <c r="AU77" s="334"/>
      <c r="AV77" s="334"/>
      <c r="AW77" s="334"/>
      <c r="AX77" s="334"/>
      <c r="AY77" s="334"/>
      <c r="AZ77" s="334"/>
      <c r="BA77" s="329"/>
    </row>
    <row r="78" spans="2:53" ht="11.25" customHeight="1">
      <c r="B78" s="21"/>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2"/>
      <c r="AN78" s="333"/>
      <c r="AO78" s="334"/>
      <c r="AP78" s="334"/>
      <c r="AQ78" s="345"/>
      <c r="AR78" s="345"/>
      <c r="AS78" s="345"/>
      <c r="AT78" s="334"/>
      <c r="AU78" s="334"/>
      <c r="AV78" s="334"/>
      <c r="AW78" s="334"/>
      <c r="AX78" s="334"/>
      <c r="AY78" s="334"/>
      <c r="AZ78" s="334"/>
      <c r="BA78" s="329"/>
    </row>
    <row r="79" spans="2:53" ht="11.25" customHeight="1">
      <c r="B79" s="21"/>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2"/>
      <c r="AN79" s="333"/>
      <c r="AO79" s="334"/>
      <c r="AP79" s="334"/>
      <c r="AQ79" s="345"/>
      <c r="AR79" s="345"/>
      <c r="AS79" s="345"/>
      <c r="AT79" s="334"/>
      <c r="AU79" s="334"/>
      <c r="AV79" s="334"/>
      <c r="AW79" s="334"/>
      <c r="AX79" s="334"/>
      <c r="AY79" s="334"/>
      <c r="AZ79" s="334"/>
      <c r="BA79" s="329"/>
    </row>
    <row r="80" spans="2:53" ht="11.25" customHeight="1">
      <c r="B80" s="21"/>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2"/>
      <c r="AN80" s="333"/>
      <c r="AO80" s="334"/>
      <c r="AP80" s="334"/>
      <c r="AQ80" s="345"/>
      <c r="AR80" s="345"/>
      <c r="AS80" s="345"/>
      <c r="AT80" s="334"/>
      <c r="AU80" s="334"/>
      <c r="AV80" s="334"/>
      <c r="AW80" s="334"/>
      <c r="AX80" s="334"/>
      <c r="AY80" s="334"/>
      <c r="AZ80" s="334"/>
      <c r="BA80" s="329"/>
    </row>
    <row r="81" spans="2:53" ht="11.25" customHeight="1">
      <c r="B81" s="21"/>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2"/>
      <c r="AN81" s="333"/>
      <c r="AO81" s="334"/>
      <c r="AP81" s="334"/>
      <c r="AQ81" s="345"/>
      <c r="AR81" s="345"/>
      <c r="AS81" s="345"/>
      <c r="AT81" s="334"/>
      <c r="AU81" s="334"/>
      <c r="AV81" s="334"/>
      <c r="AW81" s="334"/>
      <c r="AX81" s="334"/>
      <c r="AY81" s="334"/>
      <c r="AZ81" s="334"/>
      <c r="BA81" s="329"/>
    </row>
    <row r="82" spans="2:53" ht="11.25" customHeight="1">
      <c r="B82" s="21"/>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2"/>
      <c r="AN82" s="333"/>
      <c r="AO82" s="334"/>
      <c r="AP82" s="334"/>
      <c r="AQ82" s="345"/>
      <c r="AR82" s="345"/>
      <c r="AS82" s="345"/>
      <c r="AT82" s="334"/>
      <c r="AU82" s="334"/>
      <c r="AV82" s="334"/>
      <c r="AW82" s="334"/>
      <c r="AX82" s="334"/>
      <c r="AY82" s="334"/>
      <c r="AZ82" s="334"/>
      <c r="BA82" s="329"/>
    </row>
    <row r="83" spans="2:53" ht="11.25" customHeight="1">
      <c r="B83" s="21"/>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2"/>
      <c r="AN83" s="333"/>
      <c r="AO83" s="334"/>
      <c r="AP83" s="334"/>
      <c r="AQ83" s="345"/>
      <c r="AR83" s="345"/>
      <c r="AS83" s="345"/>
      <c r="AT83" s="334"/>
      <c r="AU83" s="334"/>
      <c r="AV83" s="334"/>
      <c r="AW83" s="334"/>
      <c r="AX83" s="334"/>
      <c r="AY83" s="334"/>
      <c r="AZ83" s="334"/>
      <c r="BA83" s="329"/>
    </row>
    <row r="84" spans="2:53" ht="11.25" customHeight="1">
      <c r="B84" s="21"/>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2"/>
      <c r="AN84" s="333"/>
      <c r="AO84" s="334"/>
      <c r="AP84" s="334"/>
      <c r="AQ84" s="345"/>
      <c r="AR84" s="345"/>
      <c r="AS84" s="345"/>
      <c r="AT84" s="334"/>
      <c r="AU84" s="334"/>
      <c r="AV84" s="334"/>
      <c r="AW84" s="334"/>
      <c r="AX84" s="334"/>
      <c r="AY84" s="334"/>
      <c r="AZ84" s="334"/>
      <c r="BA84" s="329"/>
    </row>
    <row r="85" spans="2:53" ht="11.25" customHeight="1">
      <c r="B85" s="21"/>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2"/>
      <c r="AN85" s="333"/>
      <c r="AO85" s="334"/>
      <c r="AP85" s="334"/>
      <c r="AQ85" s="345"/>
      <c r="AR85" s="345"/>
      <c r="AS85" s="345"/>
      <c r="AT85" s="334"/>
      <c r="AU85" s="334"/>
      <c r="AV85" s="334"/>
      <c r="AW85" s="334"/>
      <c r="AX85" s="334"/>
      <c r="AY85" s="334"/>
      <c r="AZ85" s="334"/>
      <c r="BA85" s="329"/>
    </row>
    <row r="86" spans="2:53" ht="11.25" customHeight="1">
      <c r="B86" s="21"/>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2"/>
      <c r="AN86" s="333"/>
      <c r="AO86" s="334"/>
      <c r="AP86" s="334"/>
      <c r="AQ86" s="345"/>
      <c r="AR86" s="345"/>
      <c r="AS86" s="345"/>
      <c r="AT86" s="334"/>
      <c r="AU86" s="334"/>
      <c r="AV86" s="334"/>
      <c r="AW86" s="334"/>
      <c r="AX86" s="334"/>
      <c r="AY86" s="334"/>
      <c r="AZ86" s="334"/>
      <c r="BA86" s="329"/>
    </row>
    <row r="87" spans="2:53" ht="11.25" customHeight="1">
      <c r="B87" s="21"/>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2"/>
      <c r="AN87" s="333"/>
      <c r="AO87" s="334"/>
      <c r="AP87" s="334"/>
      <c r="AQ87" s="345" t="s">
        <v>816</v>
      </c>
      <c r="AR87" s="345" t="s">
        <v>817</v>
      </c>
      <c r="AS87" s="345"/>
      <c r="AT87" s="334"/>
      <c r="AU87" s="334"/>
      <c r="AV87" s="334"/>
      <c r="AW87" s="334"/>
      <c r="AX87" s="334"/>
      <c r="AY87" s="334"/>
      <c r="AZ87" s="334"/>
      <c r="BA87" s="329"/>
    </row>
    <row r="88" spans="2:53" ht="11.25" customHeight="1">
      <c r="B88" s="21"/>
      <c r="C88" s="335"/>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2"/>
      <c r="AN88" s="333"/>
      <c r="AO88" s="334"/>
      <c r="AP88" s="334"/>
      <c r="AQ88" s="345"/>
      <c r="AR88" s="345"/>
      <c r="AS88" s="346"/>
      <c r="AT88" s="334"/>
      <c r="AU88" s="334"/>
      <c r="AV88" s="334"/>
      <c r="AW88" s="334"/>
      <c r="AX88" s="334"/>
      <c r="AY88" s="334"/>
      <c r="AZ88" s="334"/>
      <c r="BA88" s="329"/>
    </row>
    <row r="89" spans="2:53" ht="11.25" customHeight="1">
      <c r="B89" s="21"/>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2"/>
      <c r="AN89" s="333"/>
      <c r="AO89" s="334"/>
      <c r="AP89" s="334"/>
      <c r="AQ89" s="334"/>
      <c r="AR89" s="334"/>
      <c r="AS89" s="334"/>
      <c r="AT89" s="334"/>
      <c r="AU89" s="334"/>
      <c r="AV89" s="334"/>
      <c r="AW89" s="334"/>
      <c r="AX89" s="334"/>
      <c r="AY89" s="334"/>
      <c r="AZ89" s="334"/>
      <c r="BA89" s="329"/>
    </row>
    <row r="90" spans="2:53" ht="11.25" customHeight="1">
      <c r="B90" s="21"/>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2"/>
      <c r="AN90" s="333"/>
      <c r="AO90" s="334"/>
      <c r="AP90" s="334"/>
      <c r="AQ90" s="334"/>
      <c r="AR90" s="334"/>
      <c r="AS90" s="334"/>
      <c r="AT90" s="334"/>
      <c r="AU90" s="334"/>
      <c r="AV90" s="334"/>
      <c r="AW90" s="334"/>
      <c r="AX90" s="334"/>
      <c r="AY90" s="334"/>
      <c r="AZ90" s="334"/>
      <c r="BA90" s="329"/>
    </row>
    <row r="91" spans="2:53" ht="11.25" customHeight="1">
      <c r="B91" s="21"/>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2"/>
      <c r="AN91" s="333"/>
      <c r="AO91" s="334"/>
      <c r="AP91" s="334"/>
      <c r="AQ91" s="334"/>
      <c r="AR91" s="334"/>
      <c r="AS91" s="334"/>
      <c r="AT91" s="334"/>
      <c r="AU91" s="334"/>
      <c r="AV91" s="334"/>
      <c r="AW91" s="334"/>
      <c r="AX91" s="334"/>
      <c r="AY91" s="334"/>
      <c r="AZ91" s="334"/>
      <c r="BA91" s="329"/>
    </row>
    <row r="92" spans="2:53" ht="11.25" customHeight="1">
      <c r="B92" s="21"/>
      <c r="C92" s="335"/>
      <c r="D92" s="335"/>
      <c r="E92" s="335"/>
      <c r="F92" s="335"/>
      <c r="G92" s="335"/>
      <c r="H92" s="335"/>
      <c r="I92" s="335"/>
      <c r="J92" s="335"/>
      <c r="K92" s="335"/>
      <c r="L92" s="335"/>
      <c r="M92" s="335"/>
      <c r="N92" s="335"/>
      <c r="O92" s="335"/>
      <c r="P92" s="335"/>
      <c r="Q92" s="335"/>
      <c r="R92" s="335"/>
      <c r="S92" s="335"/>
      <c r="T92" s="335"/>
      <c r="U92" s="335"/>
      <c r="V92" s="335"/>
      <c r="W92" s="335"/>
      <c r="X92" s="335"/>
      <c r="Y92" s="335"/>
      <c r="Z92" s="335"/>
      <c r="AA92" s="335"/>
      <c r="AB92" s="335"/>
      <c r="AC92" s="335"/>
      <c r="AD92" s="335"/>
      <c r="AE92" s="335"/>
      <c r="AF92" s="335"/>
      <c r="AG92" s="335"/>
      <c r="AH92" s="335"/>
      <c r="AI92" s="335"/>
      <c r="AJ92" s="335"/>
      <c r="AK92" s="335"/>
      <c r="AL92" s="335"/>
      <c r="AM92" s="332"/>
      <c r="AN92" s="333"/>
      <c r="AO92" s="334"/>
      <c r="AP92" s="334"/>
      <c r="AQ92" s="334"/>
      <c r="AR92" s="334"/>
      <c r="AS92" s="334"/>
      <c r="AT92" s="334"/>
      <c r="AU92" s="334"/>
      <c r="AV92" s="334"/>
      <c r="AW92" s="334"/>
      <c r="AX92" s="334"/>
      <c r="AY92" s="334"/>
      <c r="AZ92" s="334"/>
      <c r="BA92" s="329"/>
    </row>
    <row r="93" spans="2:53" ht="11.25" customHeight="1">
      <c r="B93" s="21"/>
      <c r="C93" s="335"/>
      <c r="D93" s="335"/>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5"/>
      <c r="AH93" s="335"/>
      <c r="AI93" s="335"/>
      <c r="AJ93" s="335"/>
      <c r="AK93" s="335"/>
      <c r="AL93" s="335"/>
      <c r="AM93" s="332"/>
      <c r="AN93" s="333"/>
      <c r="AO93" s="334"/>
      <c r="AP93" s="334"/>
      <c r="AQ93" s="334"/>
      <c r="AR93" s="334"/>
      <c r="AS93" s="334"/>
      <c r="AT93" s="334"/>
      <c r="AU93" s="334"/>
      <c r="AV93" s="334"/>
      <c r="AW93" s="334"/>
      <c r="AX93" s="334"/>
      <c r="AY93" s="334"/>
      <c r="AZ93" s="334"/>
      <c r="BA93" s="329"/>
    </row>
    <row r="94" spans="2:53" ht="11.25" customHeight="1">
      <c r="B94" s="21"/>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2"/>
      <c r="AN94" s="333"/>
      <c r="AO94" s="334"/>
      <c r="AP94" s="334"/>
      <c r="AQ94" s="334"/>
      <c r="AR94" s="334"/>
      <c r="AS94" s="334"/>
      <c r="AT94" s="334"/>
      <c r="AU94" s="334"/>
      <c r="AV94" s="334"/>
      <c r="AW94" s="334"/>
      <c r="AX94" s="334"/>
      <c r="AY94" s="334"/>
      <c r="AZ94" s="334"/>
      <c r="BA94" s="329"/>
    </row>
    <row r="95" spans="2:53" ht="11.25" customHeight="1">
      <c r="B95" s="21"/>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c r="AM95" s="332"/>
      <c r="AN95" s="333"/>
      <c r="AO95" s="334"/>
      <c r="AP95" s="334"/>
      <c r="AQ95" s="334"/>
      <c r="AR95" s="334"/>
      <c r="AS95" s="334"/>
      <c r="AT95" s="334"/>
      <c r="AU95" s="334"/>
      <c r="AV95" s="334"/>
      <c r="AW95" s="334"/>
      <c r="AX95" s="334"/>
      <c r="AY95" s="334"/>
      <c r="AZ95" s="334"/>
      <c r="BA95" s="329"/>
    </row>
    <row r="96" spans="2:53" ht="11.25" customHeight="1">
      <c r="B96" s="21"/>
      <c r="C96" s="335"/>
      <c r="D96" s="335"/>
      <c r="E96" s="335"/>
      <c r="F96" s="335"/>
      <c r="G96" s="335"/>
      <c r="H96" s="335"/>
      <c r="I96" s="335"/>
      <c r="J96" s="335"/>
      <c r="K96" s="335"/>
      <c r="L96" s="335"/>
      <c r="M96" s="335"/>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2"/>
      <c r="AN96" s="333"/>
      <c r="AO96" s="334"/>
      <c r="AP96" s="334"/>
      <c r="AQ96" s="334"/>
      <c r="AR96" s="334"/>
      <c r="AS96" s="334"/>
      <c r="AT96" s="334"/>
      <c r="AU96" s="334"/>
      <c r="AV96" s="334"/>
      <c r="AW96" s="334"/>
      <c r="AX96" s="334"/>
      <c r="AY96" s="334"/>
      <c r="AZ96" s="334"/>
      <c r="BA96" s="329"/>
    </row>
    <row r="97" spans="2:53" ht="11.25" customHeight="1">
      <c r="B97" s="21"/>
      <c r="C97" s="335"/>
      <c r="D97" s="335"/>
      <c r="E97" s="335"/>
      <c r="F97" s="335"/>
      <c r="G97" s="335"/>
      <c r="H97" s="335"/>
      <c r="I97" s="335"/>
      <c r="J97" s="335"/>
      <c r="K97" s="335"/>
      <c r="L97" s="335"/>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c r="AL97" s="335"/>
      <c r="AM97" s="332"/>
      <c r="AN97" s="333"/>
      <c r="AO97" s="334"/>
      <c r="AP97" s="334"/>
      <c r="AQ97" s="334"/>
      <c r="AR97" s="334"/>
      <c r="AS97" s="334"/>
      <c r="AT97" s="334"/>
      <c r="AU97" s="334"/>
      <c r="AV97" s="334"/>
      <c r="AW97" s="334"/>
      <c r="AX97" s="334"/>
      <c r="AY97" s="334"/>
      <c r="AZ97" s="334"/>
      <c r="BA97" s="329"/>
    </row>
    <row r="98" spans="2:53" ht="12" customHeight="1" thickBot="1">
      <c r="B98" s="336"/>
      <c r="C98" s="337"/>
      <c r="D98" s="337"/>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8"/>
      <c r="AN98" s="339"/>
      <c r="AO98" s="329"/>
      <c r="AP98" s="329"/>
      <c r="AQ98" s="329"/>
      <c r="AR98" s="329"/>
      <c r="AS98" s="329"/>
      <c r="AT98" s="329"/>
      <c r="AU98" s="329"/>
      <c r="AV98" s="329"/>
      <c r="AW98" s="329"/>
      <c r="AX98" s="329"/>
      <c r="AY98" s="329"/>
      <c r="AZ98" s="329"/>
      <c r="BA98" s="329"/>
    </row>
    <row r="100" spans="2:34" ht="12" customHeight="1">
      <c r="B100" s="340"/>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row>
    <row r="101" spans="2:34" ht="12" customHeight="1">
      <c r="B101" s="340"/>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row>
    <row r="102" spans="2:34" ht="12" customHeight="1">
      <c r="B102" s="340"/>
      <c r="C102" s="340"/>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row>
    <row r="103" spans="2:34" ht="12" customHeight="1">
      <c r="B103" s="340"/>
      <c r="C103" s="340"/>
      <c r="D103" s="340"/>
      <c r="E103" s="340"/>
      <c r="F103" s="340"/>
      <c r="G103" s="340"/>
      <c r="H103" s="340"/>
      <c r="I103" s="340"/>
      <c r="J103" s="340"/>
      <c r="K103" s="340"/>
      <c r="L103" s="340"/>
      <c r="M103" s="340"/>
      <c r="N103" s="340"/>
      <c r="V103" s="340"/>
      <c r="W103" s="340"/>
      <c r="X103" s="340"/>
      <c r="Y103" s="340"/>
      <c r="Z103" s="340"/>
      <c r="AA103" s="340"/>
      <c r="AB103" s="340"/>
      <c r="AC103" s="340"/>
      <c r="AD103" s="340"/>
      <c r="AE103" s="340"/>
      <c r="AF103" s="340"/>
      <c r="AG103" s="340"/>
      <c r="AH103" s="340"/>
    </row>
    <row r="104" spans="2:34" ht="12" customHeight="1">
      <c r="B104" s="340"/>
      <c r="C104" s="340"/>
      <c r="D104" s="340"/>
      <c r="E104" s="340"/>
      <c r="F104" s="340"/>
      <c r="G104" s="340"/>
      <c r="H104" s="340"/>
      <c r="I104" s="340"/>
      <c r="J104" s="340"/>
      <c r="K104" s="340"/>
      <c r="L104" s="340"/>
      <c r="M104" s="340"/>
      <c r="N104" s="340"/>
      <c r="V104" s="340"/>
      <c r="W104" s="340"/>
      <c r="X104" s="340"/>
      <c r="Y104" s="340"/>
      <c r="Z104" s="340"/>
      <c r="AA104" s="340"/>
      <c r="AB104" s="340"/>
      <c r="AC104" s="340"/>
      <c r="AD104" s="340"/>
      <c r="AE104" s="340"/>
      <c r="AF104" s="340"/>
      <c r="AG104" s="340"/>
      <c r="AH104" s="340"/>
    </row>
    <row r="105" spans="2:34" ht="12" customHeight="1">
      <c r="B105" s="340"/>
      <c r="C105" s="340"/>
      <c r="D105" s="340"/>
      <c r="E105" s="340"/>
      <c r="F105" s="340"/>
      <c r="G105" s="340"/>
      <c r="H105" s="340"/>
      <c r="I105" s="340"/>
      <c r="J105" s="340"/>
      <c r="K105" s="340"/>
      <c r="L105" s="340"/>
      <c r="M105" s="340"/>
      <c r="N105" s="340"/>
      <c r="V105" s="340"/>
      <c r="W105" s="340"/>
      <c r="X105" s="340"/>
      <c r="Y105" s="340"/>
      <c r="Z105" s="340"/>
      <c r="AA105" s="340"/>
      <c r="AB105" s="340"/>
      <c r="AC105" s="340"/>
      <c r="AD105" s="340"/>
      <c r="AE105" s="340"/>
      <c r="AF105" s="340"/>
      <c r="AG105" s="340"/>
      <c r="AH105" s="340"/>
    </row>
    <row r="106" spans="2:34" ht="12" customHeight="1">
      <c r="B106" s="340"/>
      <c r="C106" s="340"/>
      <c r="D106" s="340"/>
      <c r="E106" s="340"/>
      <c r="F106" s="340"/>
      <c r="G106" s="340"/>
      <c r="H106" s="340"/>
      <c r="I106" s="340"/>
      <c r="J106" s="340"/>
      <c r="K106" s="340"/>
      <c r="L106" s="340"/>
      <c r="M106" s="340"/>
      <c r="N106" s="340"/>
      <c r="V106" s="340"/>
      <c r="W106" s="340"/>
      <c r="X106" s="340"/>
      <c r="Y106" s="340"/>
      <c r="Z106" s="340"/>
      <c r="AA106" s="340"/>
      <c r="AB106" s="340"/>
      <c r="AC106" s="340"/>
      <c r="AD106" s="340"/>
      <c r="AE106" s="340"/>
      <c r="AF106" s="340"/>
      <c r="AG106" s="340"/>
      <c r="AH106" s="340"/>
    </row>
    <row r="107" spans="2:34" ht="12" customHeight="1">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row>
    <row r="108" spans="2:34" ht="12" customHeight="1">
      <c r="B108" s="340"/>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row>
    <row r="109" spans="2:34" ht="12" customHeight="1">
      <c r="B109" s="340"/>
      <c r="C109" s="340"/>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row>
    <row r="110" spans="2:34" ht="12" customHeight="1">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row>
    <row r="111" spans="2:34" ht="12" customHeight="1">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row>
    <row r="112" spans="2:34" ht="12" customHeight="1">
      <c r="B112" s="340"/>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row>
    <row r="113" spans="2:34" ht="12" customHeight="1">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row>
    <row r="114" spans="2:34" ht="12" customHeight="1">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row>
    <row r="115" spans="2:34" ht="12" customHeight="1">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row>
    <row r="116" spans="2:34" ht="12" customHeight="1">
      <c r="B116" s="340"/>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row>
    <row r="117" spans="2:34" ht="12" customHeight="1">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row>
    <row r="118" spans="2:34" ht="12" customHeight="1">
      <c r="B118" s="340"/>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row>
    <row r="119" spans="2:34" ht="12" customHeight="1">
      <c r="B119" s="340"/>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row>
    <row r="120" spans="2:34" ht="12" customHeight="1">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row>
    <row r="121" spans="2:34" ht="12" customHeight="1">
      <c r="B121" s="340"/>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40"/>
      <c r="AE121" s="340"/>
      <c r="AF121" s="340"/>
      <c r="AG121" s="340"/>
      <c r="AH121" s="340"/>
    </row>
    <row r="122" spans="2:34" ht="12" customHeight="1">
      <c r="B122" s="340"/>
      <c r="C122" s="340"/>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0"/>
      <c r="AD122" s="340"/>
      <c r="AE122" s="340"/>
      <c r="AF122" s="340"/>
      <c r="AG122" s="340"/>
      <c r="AH122" s="340"/>
    </row>
    <row r="123" spans="2:34" ht="12" customHeight="1">
      <c r="B123" s="340"/>
      <c r="C123" s="340"/>
      <c r="D123" s="340"/>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0"/>
    </row>
    <row r="124" spans="2:34" ht="12" customHeight="1">
      <c r="B124" s="340"/>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row>
    <row r="125" spans="2:34" ht="12" customHeight="1">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row>
    <row r="126" spans="2:34" ht="12" customHeight="1">
      <c r="B126" s="340"/>
      <c r="C126" s="340"/>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row>
    <row r="127" spans="2:34" ht="12" customHeight="1">
      <c r="B127" s="340"/>
      <c r="C127" s="340"/>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0"/>
      <c r="AD127" s="340"/>
      <c r="AE127" s="340"/>
      <c r="AF127" s="340"/>
      <c r="AG127" s="340"/>
      <c r="AH127" s="340"/>
    </row>
    <row r="128" spans="2:34" ht="12" customHeight="1">
      <c r="B128" s="340"/>
      <c r="C128" s="340"/>
      <c r="D128" s="340"/>
      <c r="E128" s="340"/>
      <c r="F128" s="340"/>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row>
    <row r="129" spans="2:34" ht="12" customHeight="1">
      <c r="B129" s="340"/>
      <c r="C129" s="340"/>
      <c r="D129" s="340"/>
      <c r="E129" s="340"/>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row>
    <row r="130" spans="2:34" ht="12" customHeight="1">
      <c r="B130" s="340"/>
      <c r="C130" s="340"/>
      <c r="D130" s="340"/>
      <c r="E130" s="340"/>
      <c r="F130" s="340"/>
      <c r="G130" s="340"/>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row>
    <row r="131" spans="2:34" ht="12" customHeight="1">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row>
    <row r="132" spans="2:34" ht="12" customHeight="1">
      <c r="B132" s="340"/>
      <c r="C132" s="340"/>
      <c r="D132" s="340"/>
      <c r="E132" s="340"/>
      <c r="F132" s="340"/>
      <c r="G132" s="340"/>
      <c r="H132" s="340"/>
      <c r="I132" s="340"/>
      <c r="J132" s="340"/>
      <c r="K132" s="340"/>
      <c r="L132" s="340"/>
      <c r="M132" s="340"/>
      <c r="N132" s="340"/>
      <c r="O132" s="340"/>
      <c r="P132" s="340"/>
      <c r="Q132" s="340"/>
      <c r="R132" s="340"/>
      <c r="S132" s="340"/>
      <c r="T132" s="340"/>
      <c r="U132" s="340"/>
      <c r="V132" s="340"/>
      <c r="W132" s="340"/>
      <c r="X132" s="340"/>
      <c r="Y132" s="340"/>
      <c r="Z132" s="340"/>
      <c r="AA132" s="340"/>
      <c r="AB132" s="340"/>
      <c r="AC132" s="340"/>
      <c r="AD132" s="340"/>
      <c r="AE132" s="340"/>
      <c r="AF132" s="340"/>
      <c r="AG132" s="340"/>
      <c r="AH132" s="340"/>
    </row>
    <row r="133" spans="2:34" ht="12" customHeight="1">
      <c r="B133" s="340"/>
      <c r="C133" s="340"/>
      <c r="D133" s="340"/>
      <c r="E133" s="340"/>
      <c r="F133" s="340"/>
      <c r="G133" s="340"/>
      <c r="H133" s="340"/>
      <c r="I133" s="340"/>
      <c r="J133" s="340"/>
      <c r="K133" s="340"/>
      <c r="L133" s="340"/>
      <c r="M133" s="340"/>
      <c r="N133" s="340"/>
      <c r="O133" s="340"/>
      <c r="P133" s="340"/>
      <c r="Q133" s="340"/>
      <c r="R133" s="340"/>
      <c r="S133" s="340"/>
      <c r="T133" s="340"/>
      <c r="U133" s="340"/>
      <c r="V133" s="340"/>
      <c r="W133" s="340"/>
      <c r="X133" s="340"/>
      <c r="Y133" s="340"/>
      <c r="Z133" s="340"/>
      <c r="AA133" s="340"/>
      <c r="AB133" s="340"/>
      <c r="AC133" s="340"/>
      <c r="AD133" s="340"/>
      <c r="AE133" s="340"/>
      <c r="AF133" s="340"/>
      <c r="AG133" s="340"/>
      <c r="AH133" s="340"/>
    </row>
    <row r="134" spans="2:34" ht="12" customHeight="1">
      <c r="B134" s="340"/>
      <c r="C134" s="340"/>
      <c r="D134" s="340"/>
      <c r="E134" s="340"/>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row>
    <row r="135" spans="2:34" ht="12" customHeight="1">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row>
    <row r="136" spans="2:34" ht="12" customHeight="1">
      <c r="B136" s="340"/>
      <c r="C136" s="340"/>
      <c r="D136" s="340"/>
      <c r="E136" s="340"/>
      <c r="F136" s="340"/>
      <c r="G136" s="340"/>
      <c r="H136" s="340"/>
      <c r="I136" s="340"/>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row>
    <row r="137" spans="2:34" ht="12" customHeight="1">
      <c r="B137" s="340"/>
      <c r="C137" s="340"/>
      <c r="D137" s="340"/>
      <c r="E137" s="340"/>
      <c r="F137" s="340"/>
      <c r="G137" s="340"/>
      <c r="H137" s="340"/>
      <c r="I137" s="340"/>
      <c r="J137" s="340"/>
      <c r="K137" s="340"/>
      <c r="L137" s="340"/>
      <c r="M137" s="340"/>
      <c r="N137" s="340"/>
      <c r="O137" s="340"/>
      <c r="P137" s="340"/>
      <c r="Q137" s="340"/>
      <c r="R137" s="340"/>
      <c r="S137" s="340"/>
      <c r="T137" s="340"/>
      <c r="U137" s="340"/>
      <c r="V137" s="340"/>
      <c r="W137" s="340"/>
      <c r="X137" s="340"/>
      <c r="Y137" s="340"/>
      <c r="Z137" s="340"/>
      <c r="AA137" s="340"/>
      <c r="AB137" s="340"/>
      <c r="AC137" s="340"/>
      <c r="AD137" s="340"/>
      <c r="AE137" s="340"/>
      <c r="AF137" s="340"/>
      <c r="AG137" s="340"/>
      <c r="AH137" s="340"/>
    </row>
    <row r="138" spans="2:34" ht="12" customHeight="1">
      <c r="B138" s="340"/>
      <c r="C138" s="340"/>
      <c r="D138" s="340"/>
      <c r="E138" s="340"/>
      <c r="F138" s="340"/>
      <c r="G138" s="340"/>
      <c r="H138" s="340"/>
      <c r="I138" s="340"/>
      <c r="J138" s="340"/>
      <c r="K138" s="340"/>
      <c r="L138" s="340"/>
      <c r="M138" s="340"/>
      <c r="N138" s="340"/>
      <c r="O138" s="340"/>
      <c r="P138" s="340"/>
      <c r="Q138" s="340"/>
      <c r="R138" s="340"/>
      <c r="S138" s="340"/>
      <c r="T138" s="340"/>
      <c r="U138" s="340"/>
      <c r="V138" s="340"/>
      <c r="W138" s="340"/>
      <c r="X138" s="340"/>
      <c r="Y138" s="340"/>
      <c r="Z138" s="340"/>
      <c r="AA138" s="340"/>
      <c r="AB138" s="340"/>
      <c r="AC138" s="340"/>
      <c r="AD138" s="340"/>
      <c r="AE138" s="340"/>
      <c r="AF138" s="340"/>
      <c r="AG138" s="340"/>
      <c r="AH138" s="340"/>
    </row>
    <row r="139" spans="2:34" ht="12" customHeight="1">
      <c r="B139" s="340"/>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row>
    <row r="140" spans="2:34" ht="12" customHeight="1">
      <c r="B140" s="340"/>
      <c r="C140" s="340"/>
      <c r="D140" s="340"/>
      <c r="E140" s="340"/>
      <c r="F140" s="340"/>
      <c r="G140" s="340"/>
      <c r="H140" s="340"/>
      <c r="I140" s="340"/>
      <c r="J140" s="340"/>
      <c r="K140" s="340"/>
      <c r="L140" s="340"/>
      <c r="M140" s="340"/>
      <c r="N140" s="340"/>
      <c r="O140" s="340"/>
      <c r="P140" s="340"/>
      <c r="Q140" s="340"/>
      <c r="R140" s="340"/>
      <c r="S140" s="340"/>
      <c r="T140" s="340"/>
      <c r="U140" s="340"/>
      <c r="V140" s="340"/>
      <c r="W140" s="340"/>
      <c r="X140" s="340"/>
      <c r="Y140" s="340"/>
      <c r="Z140" s="340"/>
      <c r="AA140" s="340"/>
      <c r="AB140" s="340"/>
      <c r="AC140" s="340"/>
      <c r="AD140" s="340"/>
      <c r="AE140" s="340"/>
      <c r="AF140" s="340"/>
      <c r="AG140" s="340"/>
      <c r="AH140" s="340"/>
    </row>
    <row r="141" spans="2:34" ht="12" customHeight="1">
      <c r="B141" s="340"/>
      <c r="C141" s="340"/>
      <c r="D141" s="340"/>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0"/>
      <c r="AC141" s="340"/>
      <c r="AD141" s="340"/>
      <c r="AE141" s="340"/>
      <c r="AF141" s="340"/>
      <c r="AG141" s="340"/>
      <c r="AH141" s="340"/>
    </row>
    <row r="142" spans="2:34" ht="12" customHeight="1">
      <c r="B142" s="340"/>
      <c r="C142" s="340"/>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row>
    <row r="143" spans="2:34" ht="12" customHeight="1">
      <c r="B143" s="340"/>
      <c r="C143" s="340"/>
      <c r="D143" s="340"/>
      <c r="E143" s="340"/>
      <c r="F143" s="340"/>
      <c r="G143" s="340"/>
      <c r="H143" s="340"/>
      <c r="I143" s="340"/>
      <c r="J143" s="340"/>
      <c r="K143" s="340"/>
      <c r="L143" s="340"/>
      <c r="M143" s="340"/>
      <c r="N143" s="340"/>
      <c r="O143" s="340"/>
      <c r="P143" s="340"/>
      <c r="Q143" s="340"/>
      <c r="R143" s="340"/>
      <c r="S143" s="340"/>
      <c r="T143" s="340"/>
      <c r="U143" s="340"/>
      <c r="V143" s="340"/>
      <c r="W143" s="340"/>
      <c r="X143" s="340"/>
      <c r="Y143" s="340"/>
      <c r="Z143" s="340"/>
      <c r="AA143" s="340"/>
      <c r="AB143" s="340"/>
      <c r="AC143" s="340"/>
      <c r="AD143" s="340"/>
      <c r="AE143" s="340"/>
      <c r="AF143" s="340"/>
      <c r="AG143" s="340"/>
      <c r="AH143" s="340"/>
    </row>
    <row r="144" spans="2:34" ht="12" customHeight="1">
      <c r="B144" s="340"/>
      <c r="C144" s="340"/>
      <c r="D144" s="340"/>
      <c r="E144" s="340"/>
      <c r="F144" s="340"/>
      <c r="G144" s="340"/>
      <c r="H144" s="340"/>
      <c r="I144" s="340"/>
      <c r="J144" s="340"/>
      <c r="K144" s="340"/>
      <c r="L144" s="340"/>
      <c r="M144" s="340"/>
      <c r="N144" s="340"/>
      <c r="O144" s="340"/>
      <c r="P144" s="340"/>
      <c r="Q144" s="340"/>
      <c r="R144" s="340"/>
      <c r="S144" s="340"/>
      <c r="T144" s="340"/>
      <c r="U144" s="340"/>
      <c r="V144" s="340"/>
      <c r="W144" s="340"/>
      <c r="X144" s="340"/>
      <c r="Y144" s="340"/>
      <c r="Z144" s="340"/>
      <c r="AA144" s="340"/>
      <c r="AB144" s="340"/>
      <c r="AC144" s="340"/>
      <c r="AD144" s="340"/>
      <c r="AE144" s="340"/>
      <c r="AF144" s="340"/>
      <c r="AG144" s="340"/>
      <c r="AH144" s="340"/>
    </row>
  </sheetData>
  <sheetProtection/>
  <mergeCells count="172">
    <mergeCell ref="Q12:X12"/>
    <mergeCell ref="AC15:AE15"/>
    <mergeCell ref="AG15:AL15"/>
    <mergeCell ref="C60:D60"/>
    <mergeCell ref="E60:X60"/>
    <mergeCell ref="C19:D19"/>
    <mergeCell ref="E19:X20"/>
    <mergeCell ref="C38:D38"/>
    <mergeCell ref="E38:X38"/>
    <mergeCell ref="E41:X41"/>
    <mergeCell ref="AF17:AL17"/>
    <mergeCell ref="C18:D18"/>
    <mergeCell ref="C42:D42"/>
    <mergeCell ref="E42:X43"/>
    <mergeCell ref="C43:D43"/>
    <mergeCell ref="Y19:AE20"/>
    <mergeCell ref="C22:D22"/>
    <mergeCell ref="C23:D23"/>
    <mergeCell ref="E23:X23"/>
    <mergeCell ref="Y23:AE23"/>
    <mergeCell ref="Z15:AB15"/>
    <mergeCell ref="C20:D20"/>
    <mergeCell ref="C17:D17"/>
    <mergeCell ref="E17:X17"/>
    <mergeCell ref="Y17:AE17"/>
    <mergeCell ref="E18:X18"/>
    <mergeCell ref="Y18:AE18"/>
    <mergeCell ref="AF41:AL41"/>
    <mergeCell ref="Y42:AE43"/>
    <mergeCell ref="AF42:AL43"/>
    <mergeCell ref="Y38:AE38"/>
    <mergeCell ref="AF40:AL40"/>
    <mergeCell ref="AF38:AL38"/>
    <mergeCell ref="Y39:AE39"/>
    <mergeCell ref="AF39:AL39"/>
    <mergeCell ref="Y40:AE40"/>
    <mergeCell ref="C46:D46"/>
    <mergeCell ref="C47:D47"/>
    <mergeCell ref="C41:D41"/>
    <mergeCell ref="Y41:AE41"/>
    <mergeCell ref="C44:D44"/>
    <mergeCell ref="C45:D45"/>
    <mergeCell ref="Y49:AE49"/>
    <mergeCell ref="AF49:AL49"/>
    <mergeCell ref="AF44:AL45"/>
    <mergeCell ref="E46:X46"/>
    <mergeCell ref="Y46:AE46"/>
    <mergeCell ref="AF46:AL46"/>
    <mergeCell ref="E44:X45"/>
    <mergeCell ref="Y44:AE45"/>
    <mergeCell ref="C53:D53"/>
    <mergeCell ref="C54:D54"/>
    <mergeCell ref="C55:D55"/>
    <mergeCell ref="E55:X55"/>
    <mergeCell ref="E53:X53"/>
    <mergeCell ref="C49:D49"/>
    <mergeCell ref="E49:X49"/>
    <mergeCell ref="B1:AM1"/>
    <mergeCell ref="C57:D57"/>
    <mergeCell ref="E57:X57"/>
    <mergeCell ref="Y57:AE57"/>
    <mergeCell ref="AF57:AL57"/>
    <mergeCell ref="Y53:AE53"/>
    <mergeCell ref="AF53:AL53"/>
    <mergeCell ref="E54:X54"/>
    <mergeCell ref="Y54:AE54"/>
    <mergeCell ref="AF54:AL54"/>
    <mergeCell ref="Y24:AE24"/>
    <mergeCell ref="AF18:AL18"/>
    <mergeCell ref="AF21:AL22"/>
    <mergeCell ref="AF19:AL20"/>
    <mergeCell ref="AF23:AL23"/>
    <mergeCell ref="C9:AL9"/>
    <mergeCell ref="C10:AL10"/>
    <mergeCell ref="P11:Y11"/>
    <mergeCell ref="C14:D16"/>
    <mergeCell ref="E14:X16"/>
    <mergeCell ref="C25:D25"/>
    <mergeCell ref="E25:X25"/>
    <mergeCell ref="Y25:AE25"/>
    <mergeCell ref="AF25:AL25"/>
    <mergeCell ref="C21:D21"/>
    <mergeCell ref="E21:X22"/>
    <mergeCell ref="Y21:AE22"/>
    <mergeCell ref="AF24:AL24"/>
    <mergeCell ref="C24:D24"/>
    <mergeCell ref="E24:X24"/>
    <mergeCell ref="AF26:AL26"/>
    <mergeCell ref="C27:D27"/>
    <mergeCell ref="E27:X27"/>
    <mergeCell ref="Y27:AE27"/>
    <mergeCell ref="AF27:AL27"/>
    <mergeCell ref="C26:D26"/>
    <mergeCell ref="E26:X26"/>
    <mergeCell ref="Y26:AE26"/>
    <mergeCell ref="AF28:AL28"/>
    <mergeCell ref="C29:D29"/>
    <mergeCell ref="E29:X29"/>
    <mergeCell ref="Y29:AE29"/>
    <mergeCell ref="AF29:AL29"/>
    <mergeCell ref="C28:D28"/>
    <mergeCell ref="E28:X28"/>
    <mergeCell ref="Y28:AE28"/>
    <mergeCell ref="AF30:AL30"/>
    <mergeCell ref="C31:D31"/>
    <mergeCell ref="E31:X32"/>
    <mergeCell ref="Y31:AE32"/>
    <mergeCell ref="AF31:AL32"/>
    <mergeCell ref="C32:D32"/>
    <mergeCell ref="C30:D30"/>
    <mergeCell ref="E30:X30"/>
    <mergeCell ref="Y30:AE30"/>
    <mergeCell ref="Y33:AE33"/>
    <mergeCell ref="AF33:AL33"/>
    <mergeCell ref="C34:D34"/>
    <mergeCell ref="E34:X34"/>
    <mergeCell ref="Y34:AE34"/>
    <mergeCell ref="AF34:AL34"/>
    <mergeCell ref="C33:D33"/>
    <mergeCell ref="E33:X33"/>
    <mergeCell ref="Y37:AE37"/>
    <mergeCell ref="AF37:AL37"/>
    <mergeCell ref="AF35:AL35"/>
    <mergeCell ref="C36:D36"/>
    <mergeCell ref="E36:X36"/>
    <mergeCell ref="Y36:AE36"/>
    <mergeCell ref="AF36:AL36"/>
    <mergeCell ref="C35:D35"/>
    <mergeCell ref="E35:X35"/>
    <mergeCell ref="Y35:AE35"/>
    <mergeCell ref="C39:D39"/>
    <mergeCell ref="E39:X39"/>
    <mergeCell ref="C40:D40"/>
    <mergeCell ref="E40:X40"/>
    <mergeCell ref="C37:D37"/>
    <mergeCell ref="E37:X37"/>
    <mergeCell ref="AF47:AL47"/>
    <mergeCell ref="C48:D48"/>
    <mergeCell ref="E48:X48"/>
    <mergeCell ref="Y48:AE48"/>
    <mergeCell ref="AF48:AL48"/>
    <mergeCell ref="E47:X47"/>
    <mergeCell ref="Y47:AE47"/>
    <mergeCell ref="C51:D51"/>
    <mergeCell ref="E51:X52"/>
    <mergeCell ref="Y51:AE52"/>
    <mergeCell ref="AF51:AL52"/>
    <mergeCell ref="C52:D52"/>
    <mergeCell ref="C50:D50"/>
    <mergeCell ref="E50:X50"/>
    <mergeCell ref="Y50:AE50"/>
    <mergeCell ref="AF50:AL50"/>
    <mergeCell ref="C58:D58"/>
    <mergeCell ref="E58:X58"/>
    <mergeCell ref="Y58:AE58"/>
    <mergeCell ref="AF58:AL58"/>
    <mergeCell ref="Y55:AE55"/>
    <mergeCell ref="AF55:AL55"/>
    <mergeCell ref="C56:D56"/>
    <mergeCell ref="E56:X56"/>
    <mergeCell ref="Y56:AE56"/>
    <mergeCell ref="AF56:AL56"/>
    <mergeCell ref="Y61:AE61"/>
    <mergeCell ref="AF61:AL61"/>
    <mergeCell ref="C59:D59"/>
    <mergeCell ref="E59:X59"/>
    <mergeCell ref="Y59:AE59"/>
    <mergeCell ref="AF59:AL59"/>
    <mergeCell ref="Y60:AE60"/>
    <mergeCell ref="AF60:AL60"/>
    <mergeCell ref="C61:D61"/>
    <mergeCell ref="E61:X61"/>
  </mergeCells>
  <conditionalFormatting sqref="C11 C21 C15 C13 C23">
    <cfRule type="expression" priority="1" dxfId="0" stopIfTrue="1">
      <formula>TODAY()&gt;ДНИ</formula>
    </cfRule>
  </conditionalFormatting>
  <printOptions horizontalCentered="1"/>
  <pageMargins left="0.3937007874015748" right="0.3937007874015748" top="0.3937007874015748" bottom="0.3937007874015748" header="0.1968503937007874" footer="0.1968503937007874"/>
  <pageSetup horizontalDpi="600" verticalDpi="600" orientation="portrait" paperSize="9" r:id="rId2"/>
  <headerFooter alignWithMargins="0">
    <oddFooter>&amp;L&amp;"Tahoma,обычный"&amp;6© ИПС ЭКСПЕРТ&amp;C&amp;"Tahoma,обычный"&amp;6(017) 354 78 92, 354 78 76&amp;R&amp;"Tahoma,обычный"&amp;6www.expert.by</oddFooter>
  </headerFooter>
  <drawing r:id="rId1"/>
</worksheet>
</file>

<file path=xl/worksheets/sheet7.xml><?xml version="1.0" encoding="utf-8"?>
<worksheet xmlns="http://schemas.openxmlformats.org/spreadsheetml/2006/main" xmlns:r="http://schemas.openxmlformats.org/officeDocument/2006/relationships">
  <sheetPr>
    <tabColor indexed="42"/>
  </sheetPr>
  <dimension ref="B1:BV112"/>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1" customWidth="1"/>
    <col min="2" max="2" width="2.625" style="1" customWidth="1"/>
    <col min="3" max="19" width="3.125" style="1" customWidth="1"/>
    <col min="20" max="20" width="14.125" style="1" customWidth="1"/>
    <col min="21" max="21" width="14.75390625" style="1" customWidth="1"/>
    <col min="22" max="22" width="2.625" style="1" customWidth="1"/>
    <col min="23" max="23" width="2.125" style="1" customWidth="1"/>
    <col min="24" max="24" width="3.25390625" style="1" customWidth="1"/>
    <col min="25" max="25" width="2.25390625" style="1" customWidth="1"/>
    <col min="26" max="26" width="3.375" style="1" customWidth="1"/>
    <col min="27" max="27" width="2.75390625" style="1" customWidth="1"/>
    <col min="28" max="28" width="2.375" style="1" customWidth="1"/>
    <col min="29" max="31" width="2.75390625" style="398" customWidth="1"/>
    <col min="32" max="32" width="2.75390625" style="1" customWidth="1"/>
    <col min="33" max="33" width="2.375" style="1" customWidth="1"/>
    <col min="34" max="34" width="2.75390625" style="1" customWidth="1"/>
    <col min="35" max="35" width="2.25390625" style="1" customWidth="1"/>
    <col min="36" max="41" width="2.75390625" style="1" customWidth="1"/>
    <col min="42" max="42" width="2.625" style="1" customWidth="1"/>
    <col min="43" max="51" width="2.75390625" style="1" customWidth="1"/>
    <col min="52" max="54" width="6.75390625" style="1" customWidth="1"/>
    <col min="55" max="67" width="2.75390625" style="1" customWidth="1"/>
    <col min="68" max="68" width="4.75390625" style="1" customWidth="1"/>
    <col min="69" max="74" width="2.75390625" style="398" customWidth="1"/>
    <col min="75" max="16384" width="2.75390625" style="1" customWidth="1"/>
  </cols>
  <sheetData>
    <row r="1" spans="2:74" s="59" customFormat="1" ht="15.75" thickBot="1">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488"/>
      <c r="AD1" s="488"/>
      <c r="AE1" s="488"/>
      <c r="AF1" s="488"/>
      <c r="AG1" s="488"/>
      <c r="AH1" s="488"/>
      <c r="AI1" s="488"/>
      <c r="AJ1" s="488"/>
      <c r="AK1" s="488"/>
      <c r="AL1" s="488"/>
      <c r="AM1" s="488"/>
      <c r="BQ1" s="373"/>
      <c r="BR1" s="373"/>
      <c r="BS1" s="373"/>
      <c r="BT1" s="373"/>
      <c r="BU1" s="373"/>
      <c r="BV1" s="373"/>
    </row>
    <row r="2" spans="2:40" ht="35.25" customHeight="1" thickBot="1">
      <c r="B2" s="239"/>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1"/>
      <c r="AC2" s="476"/>
      <c r="AD2" s="476"/>
      <c r="AE2" s="476"/>
      <c r="AF2" s="257"/>
      <c r="AG2" s="257"/>
      <c r="AH2" s="257"/>
      <c r="AI2" s="257"/>
      <c r="AJ2" s="257"/>
      <c r="AK2" s="257"/>
      <c r="AL2" s="257"/>
      <c r="AM2" s="257"/>
      <c r="AN2" s="257"/>
    </row>
    <row r="3" spans="2:73" ht="12" customHeight="1">
      <c r="B3" s="242"/>
      <c r="C3" s="243"/>
      <c r="D3" s="243"/>
      <c r="E3" s="243"/>
      <c r="F3" s="243"/>
      <c r="G3" s="243"/>
      <c r="H3" s="243"/>
      <c r="I3" s="243"/>
      <c r="J3" s="243"/>
      <c r="K3" s="243"/>
      <c r="L3" s="243"/>
      <c r="M3" s="243"/>
      <c r="N3" s="243"/>
      <c r="O3" s="243"/>
      <c r="P3" s="243"/>
      <c r="Q3" s="243"/>
      <c r="R3" s="243"/>
      <c r="S3" s="243"/>
      <c r="T3" s="243"/>
      <c r="U3" s="243"/>
      <c r="V3" s="250"/>
      <c r="W3" s="250"/>
      <c r="X3" s="250"/>
      <c r="Y3" s="250"/>
      <c r="Z3" s="250"/>
      <c r="AA3" s="252" t="s">
        <v>128</v>
      </c>
      <c r="AB3" s="244"/>
      <c r="AC3" s="477"/>
      <c r="AF3" s="239"/>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9"/>
      <c r="BR3" s="489">
        <f>VLOOKUP(BT3,Приложение!A1:D41,3)</f>
        <v>1</v>
      </c>
      <c r="BS3" s="489">
        <f>VLOOKUP(BT3,Приложение!A1:D75,4)</f>
        <v>0.1</v>
      </c>
      <c r="BT3" s="489">
        <v>36</v>
      </c>
      <c r="BU3" s="487"/>
    </row>
    <row r="4" spans="2:69" ht="12" customHeight="1">
      <c r="B4" s="242"/>
      <c r="C4" s="243"/>
      <c r="D4" s="243"/>
      <c r="E4" s="243"/>
      <c r="F4" s="243"/>
      <c r="G4" s="243"/>
      <c r="H4" s="243"/>
      <c r="I4" s="243"/>
      <c r="J4" s="243"/>
      <c r="K4" s="243"/>
      <c r="L4" s="243"/>
      <c r="M4" s="243"/>
      <c r="N4" s="243"/>
      <c r="O4" s="243"/>
      <c r="P4" s="243"/>
      <c r="Q4" s="243"/>
      <c r="R4" s="243"/>
      <c r="S4" s="243"/>
      <c r="T4" s="243"/>
      <c r="U4" s="243"/>
      <c r="V4" s="250"/>
      <c r="W4" s="250"/>
      <c r="X4" s="250"/>
      <c r="Y4" s="250"/>
      <c r="Z4" s="250"/>
      <c r="AA4" s="252" t="s">
        <v>129</v>
      </c>
      <c r="AB4" s="244"/>
      <c r="AC4" s="477"/>
      <c r="AF4" s="242"/>
      <c r="AG4" s="1048" t="s">
        <v>598</v>
      </c>
      <c r="AH4" s="1095" t="s">
        <v>137</v>
      </c>
      <c r="AI4" s="1096"/>
      <c r="AJ4" s="1096"/>
      <c r="AK4" s="1096"/>
      <c r="AL4" s="1096"/>
      <c r="AM4" s="1096"/>
      <c r="AN4" s="1096"/>
      <c r="AO4" s="1096"/>
      <c r="AP4" s="1096"/>
      <c r="AQ4" s="1096"/>
      <c r="AR4" s="1096"/>
      <c r="AS4" s="1096"/>
      <c r="AT4" s="1096"/>
      <c r="AU4" s="1096"/>
      <c r="AV4" s="1097"/>
      <c r="AW4" s="1048" t="s">
        <v>138</v>
      </c>
      <c r="AX4" s="1048"/>
      <c r="AY4" s="1048"/>
      <c r="AZ4" s="1048" t="s">
        <v>139</v>
      </c>
      <c r="BA4" s="1048"/>
      <c r="BB4" s="1048"/>
      <c r="BC4" s="1048" t="s">
        <v>675</v>
      </c>
      <c r="BD4" s="1048"/>
      <c r="BE4" s="1048"/>
      <c r="BF4" s="1048"/>
      <c r="BG4" s="1048" t="s">
        <v>676</v>
      </c>
      <c r="BH4" s="1048"/>
      <c r="BI4" s="1048"/>
      <c r="BJ4" s="1048"/>
      <c r="BK4" s="1048"/>
      <c r="BL4" s="1048" t="s">
        <v>674</v>
      </c>
      <c r="BM4" s="1048"/>
      <c r="BN4" s="1048"/>
      <c r="BO4" s="1048"/>
      <c r="BP4" s="1048"/>
      <c r="BQ4" s="244"/>
    </row>
    <row r="5" spans="2:69" ht="12" customHeight="1">
      <c r="B5" s="242"/>
      <c r="C5" s="243"/>
      <c r="D5" s="243"/>
      <c r="E5" s="243"/>
      <c r="F5" s="243"/>
      <c r="G5" s="243"/>
      <c r="H5" s="243"/>
      <c r="I5" s="243"/>
      <c r="J5" s="243"/>
      <c r="K5" s="243"/>
      <c r="L5" s="243"/>
      <c r="M5" s="243"/>
      <c r="N5" s="243"/>
      <c r="O5" s="243"/>
      <c r="P5" s="243"/>
      <c r="Q5" s="243"/>
      <c r="R5" s="243"/>
      <c r="S5" s="243"/>
      <c r="T5" s="243"/>
      <c r="U5" s="243"/>
      <c r="V5" s="250"/>
      <c r="W5" s="250"/>
      <c r="X5" s="250"/>
      <c r="Y5" s="250"/>
      <c r="Z5" s="250"/>
      <c r="AA5" s="252" t="s">
        <v>130</v>
      </c>
      <c r="AB5" s="244"/>
      <c r="AC5" s="478"/>
      <c r="AF5" s="242"/>
      <c r="AG5" s="1049"/>
      <c r="AH5" s="1098"/>
      <c r="AI5" s="1099"/>
      <c r="AJ5" s="1099"/>
      <c r="AK5" s="1099"/>
      <c r="AL5" s="1099"/>
      <c r="AM5" s="1099"/>
      <c r="AN5" s="1099"/>
      <c r="AO5" s="1099"/>
      <c r="AP5" s="1099"/>
      <c r="AQ5" s="1099"/>
      <c r="AR5" s="1099"/>
      <c r="AS5" s="1099"/>
      <c r="AT5" s="1099"/>
      <c r="AU5" s="1099"/>
      <c r="AV5" s="1100"/>
      <c r="AW5" s="1049"/>
      <c r="AX5" s="1049"/>
      <c r="AY5" s="1049"/>
      <c r="AZ5" s="1049"/>
      <c r="BA5" s="1049"/>
      <c r="BB5" s="1049"/>
      <c r="BC5" s="1049"/>
      <c r="BD5" s="1049"/>
      <c r="BE5" s="1049"/>
      <c r="BF5" s="1049"/>
      <c r="BG5" s="1049"/>
      <c r="BH5" s="1049"/>
      <c r="BI5" s="1049"/>
      <c r="BJ5" s="1049"/>
      <c r="BK5" s="1049"/>
      <c r="BL5" s="1049"/>
      <c r="BM5" s="1049"/>
      <c r="BN5" s="1049"/>
      <c r="BO5" s="1049"/>
      <c r="BP5" s="1049"/>
      <c r="BQ5" s="244"/>
    </row>
    <row r="6" spans="2:69" ht="12" customHeight="1">
      <c r="B6" s="242"/>
      <c r="C6" s="243"/>
      <c r="D6" s="243"/>
      <c r="E6" s="243"/>
      <c r="F6" s="243"/>
      <c r="G6" s="243"/>
      <c r="H6" s="243"/>
      <c r="I6" s="243"/>
      <c r="J6" s="243"/>
      <c r="K6" s="243"/>
      <c r="L6" s="243"/>
      <c r="M6" s="243"/>
      <c r="N6" s="243"/>
      <c r="O6" s="243"/>
      <c r="P6" s="243"/>
      <c r="Q6" s="243"/>
      <c r="R6" s="243"/>
      <c r="S6" s="243"/>
      <c r="T6" s="243"/>
      <c r="U6" s="243"/>
      <c r="V6" s="250"/>
      <c r="W6" s="250"/>
      <c r="X6" s="250"/>
      <c r="Y6" s="250"/>
      <c r="Z6" s="250"/>
      <c r="AA6" s="252" t="s">
        <v>131</v>
      </c>
      <c r="AB6" s="244"/>
      <c r="AC6" s="479"/>
      <c r="AF6" s="242"/>
      <c r="AG6" s="1049"/>
      <c r="AH6" s="1098"/>
      <c r="AI6" s="1099"/>
      <c r="AJ6" s="1099"/>
      <c r="AK6" s="1099"/>
      <c r="AL6" s="1099"/>
      <c r="AM6" s="1099"/>
      <c r="AN6" s="1099"/>
      <c r="AO6" s="1099"/>
      <c r="AP6" s="1099"/>
      <c r="AQ6" s="1099"/>
      <c r="AR6" s="1099"/>
      <c r="AS6" s="1099"/>
      <c r="AT6" s="1099"/>
      <c r="AU6" s="1099"/>
      <c r="AV6" s="1100"/>
      <c r="AW6" s="1049"/>
      <c r="AX6" s="1049"/>
      <c r="AY6" s="1049"/>
      <c r="AZ6" s="1049"/>
      <c r="BA6" s="1049"/>
      <c r="BB6" s="1049"/>
      <c r="BC6" s="1049"/>
      <c r="BD6" s="1049"/>
      <c r="BE6" s="1049"/>
      <c r="BF6" s="1049"/>
      <c r="BG6" s="1049"/>
      <c r="BH6" s="1049"/>
      <c r="BI6" s="1049"/>
      <c r="BJ6" s="1049"/>
      <c r="BK6" s="1049"/>
      <c r="BL6" s="1049"/>
      <c r="BM6" s="1049"/>
      <c r="BN6" s="1049"/>
      <c r="BO6" s="1049"/>
      <c r="BP6" s="1049"/>
      <c r="BQ6" s="244"/>
    </row>
    <row r="7" spans="2:69" ht="12" customHeight="1">
      <c r="B7" s="242"/>
      <c r="C7" s="243"/>
      <c r="D7" s="243"/>
      <c r="E7" s="243"/>
      <c r="F7" s="243"/>
      <c r="G7" s="243"/>
      <c r="H7" s="243"/>
      <c r="I7" s="243"/>
      <c r="J7" s="243"/>
      <c r="K7" s="243"/>
      <c r="L7" s="243"/>
      <c r="M7" s="243"/>
      <c r="N7" s="243"/>
      <c r="O7" s="243"/>
      <c r="P7" s="243"/>
      <c r="Q7" s="243"/>
      <c r="R7" s="243"/>
      <c r="S7" s="243"/>
      <c r="T7" s="243"/>
      <c r="U7" s="243"/>
      <c r="V7" s="250"/>
      <c r="W7" s="250"/>
      <c r="X7" s="250"/>
      <c r="Y7" s="250"/>
      <c r="Z7" s="250"/>
      <c r="AA7" s="252" t="s">
        <v>132</v>
      </c>
      <c r="AB7" s="244"/>
      <c r="AC7" s="479"/>
      <c r="AF7" s="242"/>
      <c r="AG7" s="1049"/>
      <c r="AH7" s="1098"/>
      <c r="AI7" s="1099"/>
      <c r="AJ7" s="1099"/>
      <c r="AK7" s="1099"/>
      <c r="AL7" s="1099"/>
      <c r="AM7" s="1099"/>
      <c r="AN7" s="1099"/>
      <c r="AO7" s="1099"/>
      <c r="AP7" s="1099"/>
      <c r="AQ7" s="1099"/>
      <c r="AR7" s="1099"/>
      <c r="AS7" s="1099"/>
      <c r="AT7" s="1099"/>
      <c r="AU7" s="1099"/>
      <c r="AV7" s="1100"/>
      <c r="AW7" s="1049"/>
      <c r="AX7" s="1049"/>
      <c r="AY7" s="1049"/>
      <c r="AZ7" s="1049"/>
      <c r="BA7" s="1049"/>
      <c r="BB7" s="1049"/>
      <c r="BC7" s="1049"/>
      <c r="BD7" s="1049"/>
      <c r="BE7" s="1049"/>
      <c r="BF7" s="1049"/>
      <c r="BG7" s="1049"/>
      <c r="BH7" s="1049"/>
      <c r="BI7" s="1049"/>
      <c r="BJ7" s="1049"/>
      <c r="BK7" s="1049"/>
      <c r="BL7" s="1049"/>
      <c r="BM7" s="1049"/>
      <c r="BN7" s="1049"/>
      <c r="BO7" s="1049"/>
      <c r="BP7" s="1049"/>
      <c r="BQ7" s="244"/>
    </row>
    <row r="8" spans="2:69" ht="12" customHeight="1">
      <c r="B8" s="242"/>
      <c r="C8" s="243"/>
      <c r="D8" s="243"/>
      <c r="E8" s="243"/>
      <c r="F8" s="243"/>
      <c r="G8" s="243"/>
      <c r="H8" s="243"/>
      <c r="I8" s="243"/>
      <c r="J8" s="243"/>
      <c r="K8" s="243"/>
      <c r="L8" s="243"/>
      <c r="M8" s="243"/>
      <c r="N8" s="243"/>
      <c r="O8" s="243"/>
      <c r="P8" s="243"/>
      <c r="Q8" s="243"/>
      <c r="R8" s="243"/>
      <c r="S8" s="243"/>
      <c r="T8" s="243"/>
      <c r="U8" s="243"/>
      <c r="V8" s="250"/>
      <c r="W8" s="250"/>
      <c r="X8" s="250"/>
      <c r="Y8" s="250"/>
      <c r="Z8" s="250"/>
      <c r="AA8" s="252" t="s">
        <v>133</v>
      </c>
      <c r="AB8" s="244"/>
      <c r="AC8" s="476"/>
      <c r="AF8" s="242"/>
      <c r="AG8" s="1050"/>
      <c r="AH8" s="1101"/>
      <c r="AI8" s="1102"/>
      <c r="AJ8" s="1102"/>
      <c r="AK8" s="1102"/>
      <c r="AL8" s="1102"/>
      <c r="AM8" s="1102"/>
      <c r="AN8" s="1102"/>
      <c r="AO8" s="1102"/>
      <c r="AP8" s="1102"/>
      <c r="AQ8" s="1102"/>
      <c r="AR8" s="1102"/>
      <c r="AS8" s="1102"/>
      <c r="AT8" s="1102"/>
      <c r="AU8" s="1102"/>
      <c r="AV8" s="1103"/>
      <c r="AW8" s="1050"/>
      <c r="AX8" s="1050"/>
      <c r="AY8" s="1050"/>
      <c r="AZ8" s="1050"/>
      <c r="BA8" s="1050"/>
      <c r="BB8" s="1050"/>
      <c r="BC8" s="1050"/>
      <c r="BD8" s="1050"/>
      <c r="BE8" s="1050"/>
      <c r="BF8" s="1050"/>
      <c r="BG8" s="1050"/>
      <c r="BH8" s="1050"/>
      <c r="BI8" s="1050"/>
      <c r="BJ8" s="1050"/>
      <c r="BK8" s="1050"/>
      <c r="BL8" s="1050"/>
      <c r="BM8" s="1050"/>
      <c r="BN8" s="1050"/>
      <c r="BO8" s="1050"/>
      <c r="BP8" s="1050"/>
      <c r="BQ8" s="244"/>
    </row>
    <row r="9" spans="2:74" s="39" customFormat="1" ht="12" customHeight="1">
      <c r="B9" s="242"/>
      <c r="C9" s="243"/>
      <c r="D9" s="243"/>
      <c r="E9" s="243"/>
      <c r="F9" s="243"/>
      <c r="G9" s="243"/>
      <c r="H9" s="243"/>
      <c r="I9" s="243"/>
      <c r="J9" s="243"/>
      <c r="K9" s="243"/>
      <c r="L9" s="243"/>
      <c r="M9" s="243"/>
      <c r="N9" s="243"/>
      <c r="O9" s="243"/>
      <c r="P9" s="251"/>
      <c r="Q9" s="251"/>
      <c r="R9" s="251"/>
      <c r="S9" s="251"/>
      <c r="T9" s="251"/>
      <c r="U9" s="251"/>
      <c r="V9" s="251"/>
      <c r="W9" s="251"/>
      <c r="X9" s="251"/>
      <c r="Y9" s="251"/>
      <c r="Z9" s="251"/>
      <c r="AA9" s="252" t="s">
        <v>134</v>
      </c>
      <c r="AB9" s="244"/>
      <c r="AC9" s="480"/>
      <c r="AD9" s="398"/>
      <c r="AE9" s="398"/>
      <c r="AF9" s="242"/>
      <c r="AG9" s="1040">
        <v>1</v>
      </c>
      <c r="AH9" s="993" t="s">
        <v>153</v>
      </c>
      <c r="AI9" s="994"/>
      <c r="AJ9" s="994"/>
      <c r="AK9" s="994"/>
      <c r="AL9" s="994"/>
      <c r="AM9" s="994"/>
      <c r="AN9" s="994"/>
      <c r="AO9" s="994"/>
      <c r="AP9" s="994"/>
      <c r="AQ9" s="994"/>
      <c r="AR9" s="994"/>
      <c r="AS9" s="994"/>
      <c r="AT9" s="994"/>
      <c r="AU9" s="994"/>
      <c r="AV9" s="995"/>
      <c r="AW9" s="1027" t="s">
        <v>140</v>
      </c>
      <c r="AX9" s="1027"/>
      <c r="AY9" s="1027"/>
      <c r="AZ9" s="1027" t="s">
        <v>152</v>
      </c>
      <c r="BA9" s="1027"/>
      <c r="BB9" s="1027"/>
      <c r="BC9" s="1023">
        <v>1.5</v>
      </c>
      <c r="BD9" s="1023"/>
      <c r="BE9" s="1023"/>
      <c r="BF9" s="1023"/>
      <c r="BG9" s="1023">
        <v>0.2</v>
      </c>
      <c r="BH9" s="1023"/>
      <c r="BI9" s="1023"/>
      <c r="BJ9" s="1023"/>
      <c r="BK9" s="1023"/>
      <c r="BL9" s="1051" t="s">
        <v>156</v>
      </c>
      <c r="BM9" s="1052"/>
      <c r="BN9" s="1052"/>
      <c r="BO9" s="1052"/>
      <c r="BP9" s="1053"/>
      <c r="BQ9" s="244"/>
      <c r="BR9" s="398"/>
      <c r="BS9" s="398"/>
      <c r="BT9" s="398"/>
      <c r="BU9" s="398"/>
      <c r="BV9" s="398"/>
    </row>
    <row r="10" spans="2:69" ht="12" customHeight="1">
      <c r="B10" s="242"/>
      <c r="C10" s="243"/>
      <c r="D10" s="243"/>
      <c r="E10" s="243"/>
      <c r="F10" s="243"/>
      <c r="G10" s="243"/>
      <c r="H10" s="243"/>
      <c r="I10" s="251"/>
      <c r="J10" s="251"/>
      <c r="K10" s="251"/>
      <c r="L10" s="251"/>
      <c r="M10" s="251"/>
      <c r="N10" s="251"/>
      <c r="O10" s="251"/>
      <c r="P10" s="251"/>
      <c r="Q10" s="251"/>
      <c r="R10" s="251"/>
      <c r="S10" s="251"/>
      <c r="T10" s="251"/>
      <c r="U10" s="251"/>
      <c r="V10" s="251"/>
      <c r="W10" s="251"/>
      <c r="X10" s="251"/>
      <c r="Y10" s="251"/>
      <c r="Z10" s="251"/>
      <c r="AA10" s="251"/>
      <c r="AB10" s="244"/>
      <c r="AC10" s="476"/>
      <c r="AF10" s="242"/>
      <c r="AG10" s="1041"/>
      <c r="AH10" s="996"/>
      <c r="AI10" s="997"/>
      <c r="AJ10" s="997"/>
      <c r="AK10" s="997"/>
      <c r="AL10" s="997"/>
      <c r="AM10" s="997"/>
      <c r="AN10" s="997"/>
      <c r="AO10" s="997"/>
      <c r="AP10" s="997"/>
      <c r="AQ10" s="997"/>
      <c r="AR10" s="997"/>
      <c r="AS10" s="997"/>
      <c r="AT10" s="997"/>
      <c r="AU10" s="997"/>
      <c r="AV10" s="998"/>
      <c r="AW10" s="1019" t="s">
        <v>141</v>
      </c>
      <c r="AX10" s="1019"/>
      <c r="AY10" s="1019"/>
      <c r="AZ10" s="1019" t="s">
        <v>154</v>
      </c>
      <c r="BA10" s="1019"/>
      <c r="BB10" s="1019"/>
      <c r="BC10" s="1020">
        <v>1.5</v>
      </c>
      <c r="BD10" s="1020"/>
      <c r="BE10" s="1020"/>
      <c r="BF10" s="1020"/>
      <c r="BG10" s="1020">
        <v>0.2</v>
      </c>
      <c r="BH10" s="1020"/>
      <c r="BI10" s="1020"/>
      <c r="BJ10" s="1020"/>
      <c r="BK10" s="1020"/>
      <c r="BL10" s="1054"/>
      <c r="BM10" s="1055"/>
      <c r="BN10" s="1055"/>
      <c r="BO10" s="1055"/>
      <c r="BP10" s="1056"/>
      <c r="BQ10" s="244"/>
    </row>
    <row r="11" spans="2:69" ht="12" customHeight="1">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4"/>
      <c r="AC11" s="476"/>
      <c r="AF11" s="242"/>
      <c r="AG11" s="1042"/>
      <c r="AH11" s="999"/>
      <c r="AI11" s="1000"/>
      <c r="AJ11" s="1000"/>
      <c r="AK11" s="1000"/>
      <c r="AL11" s="1000"/>
      <c r="AM11" s="1000"/>
      <c r="AN11" s="1000"/>
      <c r="AO11" s="1000"/>
      <c r="AP11" s="1000"/>
      <c r="AQ11" s="1000"/>
      <c r="AR11" s="1000"/>
      <c r="AS11" s="1000"/>
      <c r="AT11" s="1000"/>
      <c r="AU11" s="1000"/>
      <c r="AV11" s="1001"/>
      <c r="AW11" s="1011" t="s">
        <v>142</v>
      </c>
      <c r="AX11" s="1011"/>
      <c r="AY11" s="1011"/>
      <c r="AZ11" s="1011" t="s">
        <v>155</v>
      </c>
      <c r="BA11" s="1011"/>
      <c r="BB11" s="1011"/>
      <c r="BC11" s="1012">
        <v>1.5</v>
      </c>
      <c r="BD11" s="1012"/>
      <c r="BE11" s="1012"/>
      <c r="BF11" s="1012"/>
      <c r="BG11" s="1012">
        <v>0.2</v>
      </c>
      <c r="BH11" s="1012"/>
      <c r="BI11" s="1012"/>
      <c r="BJ11" s="1012"/>
      <c r="BK11" s="1012"/>
      <c r="BL11" s="1054"/>
      <c r="BM11" s="1055"/>
      <c r="BN11" s="1055"/>
      <c r="BO11" s="1055"/>
      <c r="BP11" s="1056"/>
      <c r="BQ11" s="244"/>
    </row>
    <row r="12" spans="2:69" ht="27.75" customHeight="1">
      <c r="B12" s="242"/>
      <c r="C12" s="1113" t="s">
        <v>135</v>
      </c>
      <c r="D12" s="1113"/>
      <c r="E12" s="1113"/>
      <c r="F12" s="1113"/>
      <c r="G12" s="1113"/>
      <c r="H12" s="1113"/>
      <c r="I12" s="1113"/>
      <c r="J12" s="1113"/>
      <c r="K12" s="1113"/>
      <c r="L12" s="1113"/>
      <c r="M12" s="1113"/>
      <c r="N12" s="1113"/>
      <c r="O12" s="1113"/>
      <c r="P12" s="1113"/>
      <c r="Q12" s="1113"/>
      <c r="R12" s="1113"/>
      <c r="S12" s="1113"/>
      <c r="T12" s="1113"/>
      <c r="U12" s="1113"/>
      <c r="V12" s="1113"/>
      <c r="W12" s="1113"/>
      <c r="X12" s="1113"/>
      <c r="Y12" s="1113"/>
      <c r="Z12" s="1113"/>
      <c r="AA12" s="1113"/>
      <c r="AB12" s="244"/>
      <c r="AC12" s="481"/>
      <c r="AF12" s="242"/>
      <c r="AG12" s="990">
        <v>2</v>
      </c>
      <c r="AH12" s="993" t="s">
        <v>157</v>
      </c>
      <c r="AI12" s="994"/>
      <c r="AJ12" s="994"/>
      <c r="AK12" s="994"/>
      <c r="AL12" s="994"/>
      <c r="AM12" s="994"/>
      <c r="AN12" s="994"/>
      <c r="AO12" s="994"/>
      <c r="AP12" s="994"/>
      <c r="AQ12" s="994"/>
      <c r="AR12" s="994"/>
      <c r="AS12" s="994"/>
      <c r="AT12" s="994"/>
      <c r="AU12" s="994"/>
      <c r="AV12" s="995"/>
      <c r="AW12" s="1002" t="s">
        <v>158</v>
      </c>
      <c r="AX12" s="1003"/>
      <c r="AY12" s="1004"/>
      <c r="AZ12" s="1027" t="s">
        <v>159</v>
      </c>
      <c r="BA12" s="1027"/>
      <c r="BB12" s="1027"/>
      <c r="BC12" s="1023">
        <v>1.7</v>
      </c>
      <c r="BD12" s="1023"/>
      <c r="BE12" s="1023"/>
      <c r="BF12" s="1023"/>
      <c r="BG12" s="1023">
        <v>0.3</v>
      </c>
      <c r="BH12" s="1023"/>
      <c r="BI12" s="1023"/>
      <c r="BJ12" s="1023"/>
      <c r="BK12" s="1023"/>
      <c r="BL12" s="1054"/>
      <c r="BM12" s="1055"/>
      <c r="BN12" s="1055"/>
      <c r="BO12" s="1055"/>
      <c r="BP12" s="1056"/>
      <c r="BQ12" s="244"/>
    </row>
    <row r="13" spans="2:69" ht="12" customHeight="1">
      <c r="B13" s="242"/>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4"/>
      <c r="AC13" s="481"/>
      <c r="AF13" s="242"/>
      <c r="AG13" s="992"/>
      <c r="AH13" s="999"/>
      <c r="AI13" s="1000"/>
      <c r="AJ13" s="1000"/>
      <c r="AK13" s="1000"/>
      <c r="AL13" s="1000"/>
      <c r="AM13" s="1000"/>
      <c r="AN13" s="1000"/>
      <c r="AO13" s="1000"/>
      <c r="AP13" s="1000"/>
      <c r="AQ13" s="1000"/>
      <c r="AR13" s="1000"/>
      <c r="AS13" s="1000"/>
      <c r="AT13" s="1000"/>
      <c r="AU13" s="1000"/>
      <c r="AV13" s="1001"/>
      <c r="AW13" s="1008"/>
      <c r="AX13" s="1009"/>
      <c r="AY13" s="1010"/>
      <c r="AZ13" s="1011" t="s">
        <v>160</v>
      </c>
      <c r="BA13" s="1011"/>
      <c r="BB13" s="1011"/>
      <c r="BC13" s="1012">
        <v>1.2</v>
      </c>
      <c r="BD13" s="1012"/>
      <c r="BE13" s="1012"/>
      <c r="BF13" s="1012"/>
      <c r="BG13" s="1012">
        <v>0.15</v>
      </c>
      <c r="BH13" s="1012"/>
      <c r="BI13" s="1012"/>
      <c r="BJ13" s="1012"/>
      <c r="BK13" s="1012"/>
      <c r="BL13" s="1054"/>
      <c r="BM13" s="1055"/>
      <c r="BN13" s="1055"/>
      <c r="BO13" s="1055"/>
      <c r="BP13" s="1056"/>
      <c r="BQ13" s="244"/>
    </row>
    <row r="14" spans="2:69" ht="12" customHeight="1">
      <c r="B14" s="242"/>
      <c r="C14" s="1114" t="str">
        <f>IF('Форма №1'!Q23=0," ",'Форма №1'!Q23)</f>
        <v> </v>
      </c>
      <c r="D14" s="1114"/>
      <c r="E14" s="1114"/>
      <c r="F14" s="1114"/>
      <c r="G14" s="1114"/>
      <c r="H14" s="1114"/>
      <c r="I14" s="1114"/>
      <c r="J14" s="1114"/>
      <c r="K14" s="1114"/>
      <c r="L14" s="1114"/>
      <c r="M14" s="1114"/>
      <c r="N14" s="1114"/>
      <c r="O14" s="1114"/>
      <c r="P14" s="1114"/>
      <c r="Q14" s="1114"/>
      <c r="R14" s="1114"/>
      <c r="S14" s="1114"/>
      <c r="T14" s="1114"/>
      <c r="U14" s="1114"/>
      <c r="V14" s="1114"/>
      <c r="W14" s="1114"/>
      <c r="X14" s="1114"/>
      <c r="Y14" s="1114"/>
      <c r="Z14" s="1114"/>
      <c r="AA14" s="1114"/>
      <c r="AB14" s="244"/>
      <c r="AC14" s="481"/>
      <c r="AF14" s="242"/>
      <c r="AG14" s="990">
        <v>3</v>
      </c>
      <c r="AH14" s="993" t="s">
        <v>161</v>
      </c>
      <c r="AI14" s="994"/>
      <c r="AJ14" s="994"/>
      <c r="AK14" s="994"/>
      <c r="AL14" s="994"/>
      <c r="AM14" s="994"/>
      <c r="AN14" s="994"/>
      <c r="AO14" s="994"/>
      <c r="AP14" s="994"/>
      <c r="AQ14" s="994"/>
      <c r="AR14" s="994"/>
      <c r="AS14" s="994"/>
      <c r="AT14" s="994"/>
      <c r="AU14" s="994"/>
      <c r="AV14" s="995"/>
      <c r="AW14" s="1002" t="s">
        <v>162</v>
      </c>
      <c r="AX14" s="1003"/>
      <c r="AY14" s="1004"/>
      <c r="AZ14" s="1002" t="s">
        <v>167</v>
      </c>
      <c r="BA14" s="1003"/>
      <c r="BB14" s="1004"/>
      <c r="BC14" s="981">
        <v>1.3</v>
      </c>
      <c r="BD14" s="982"/>
      <c r="BE14" s="982"/>
      <c r="BF14" s="983"/>
      <c r="BG14" s="981">
        <v>0.2</v>
      </c>
      <c r="BH14" s="982"/>
      <c r="BI14" s="982"/>
      <c r="BJ14" s="982"/>
      <c r="BK14" s="983"/>
      <c r="BL14" s="1054"/>
      <c r="BM14" s="1055"/>
      <c r="BN14" s="1055"/>
      <c r="BO14" s="1055"/>
      <c r="BP14" s="1056"/>
      <c r="BQ14" s="244"/>
    </row>
    <row r="15" spans="2:69" ht="12" customHeight="1">
      <c r="B15" s="242"/>
      <c r="C15" s="1115" t="s">
        <v>136</v>
      </c>
      <c r="D15" s="1115"/>
      <c r="E15" s="1115"/>
      <c r="F15" s="1115"/>
      <c r="G15" s="1115"/>
      <c r="H15" s="1115"/>
      <c r="I15" s="1115"/>
      <c r="J15" s="1115"/>
      <c r="K15" s="1115"/>
      <c r="L15" s="1115"/>
      <c r="M15" s="1115"/>
      <c r="N15" s="1115"/>
      <c r="O15" s="1115"/>
      <c r="P15" s="1115"/>
      <c r="Q15" s="1115"/>
      <c r="R15" s="1115"/>
      <c r="S15" s="1115"/>
      <c r="T15" s="1115"/>
      <c r="U15" s="1115"/>
      <c r="V15" s="1115"/>
      <c r="W15" s="1115"/>
      <c r="X15" s="1115"/>
      <c r="Y15" s="1115"/>
      <c r="Z15" s="1115"/>
      <c r="AA15" s="1115"/>
      <c r="AB15" s="244"/>
      <c r="AC15" s="481"/>
      <c r="AF15" s="242"/>
      <c r="AG15" s="991"/>
      <c r="AH15" s="996"/>
      <c r="AI15" s="997"/>
      <c r="AJ15" s="997"/>
      <c r="AK15" s="997"/>
      <c r="AL15" s="997"/>
      <c r="AM15" s="997"/>
      <c r="AN15" s="997"/>
      <c r="AO15" s="997"/>
      <c r="AP15" s="997"/>
      <c r="AQ15" s="997"/>
      <c r="AR15" s="997"/>
      <c r="AS15" s="997"/>
      <c r="AT15" s="997"/>
      <c r="AU15" s="997"/>
      <c r="AV15" s="998"/>
      <c r="AW15" s="1005"/>
      <c r="AX15" s="1006"/>
      <c r="AY15" s="1007"/>
      <c r="AZ15" s="1028"/>
      <c r="BA15" s="1029"/>
      <c r="BB15" s="1030"/>
      <c r="BC15" s="1037"/>
      <c r="BD15" s="1038"/>
      <c r="BE15" s="1038"/>
      <c r="BF15" s="1039"/>
      <c r="BG15" s="1037"/>
      <c r="BH15" s="1038"/>
      <c r="BI15" s="1038"/>
      <c r="BJ15" s="1038"/>
      <c r="BK15" s="1039"/>
      <c r="BL15" s="1054"/>
      <c r="BM15" s="1055"/>
      <c r="BN15" s="1055"/>
      <c r="BO15" s="1055"/>
      <c r="BP15" s="1056"/>
      <c r="BQ15" s="244"/>
    </row>
    <row r="16" spans="2:69" ht="12" customHeight="1">
      <c r="B16" s="242"/>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4"/>
      <c r="AC16" s="481"/>
      <c r="AF16" s="242"/>
      <c r="AG16" s="991"/>
      <c r="AH16" s="996"/>
      <c r="AI16" s="997"/>
      <c r="AJ16" s="997"/>
      <c r="AK16" s="997"/>
      <c r="AL16" s="997"/>
      <c r="AM16" s="997"/>
      <c r="AN16" s="997"/>
      <c r="AO16" s="997"/>
      <c r="AP16" s="997"/>
      <c r="AQ16" s="997"/>
      <c r="AR16" s="997"/>
      <c r="AS16" s="997"/>
      <c r="AT16" s="997"/>
      <c r="AU16" s="997"/>
      <c r="AV16" s="998"/>
      <c r="AW16" s="1005"/>
      <c r="AX16" s="1006"/>
      <c r="AY16" s="1007"/>
      <c r="AZ16" s="1016" t="s">
        <v>168</v>
      </c>
      <c r="BA16" s="1017"/>
      <c r="BB16" s="1018"/>
      <c r="BC16" s="1024">
        <v>1.7</v>
      </c>
      <c r="BD16" s="1025"/>
      <c r="BE16" s="1025"/>
      <c r="BF16" s="1026"/>
      <c r="BG16" s="1024">
        <v>0.3</v>
      </c>
      <c r="BH16" s="1025"/>
      <c r="BI16" s="1025"/>
      <c r="BJ16" s="1025"/>
      <c r="BK16" s="1026"/>
      <c r="BL16" s="1054"/>
      <c r="BM16" s="1055"/>
      <c r="BN16" s="1055"/>
      <c r="BO16" s="1055"/>
      <c r="BP16" s="1056"/>
      <c r="BQ16" s="244"/>
    </row>
    <row r="17" spans="2:69" ht="12" customHeight="1">
      <c r="B17" s="242"/>
      <c r="C17" s="245"/>
      <c r="D17" s="245"/>
      <c r="E17" s="245"/>
      <c r="F17" s="245"/>
      <c r="G17" s="245"/>
      <c r="H17" s="245"/>
      <c r="I17" s="245"/>
      <c r="J17" s="245"/>
      <c r="K17" s="91" t="s">
        <v>599</v>
      </c>
      <c r="L17" s="245"/>
      <c r="M17" s="245"/>
      <c r="N17" s="245"/>
      <c r="O17" s="245"/>
      <c r="P17" s="1116">
        <f>IF('Форма №1'!Q20=0," ",'Форма №1'!Q20)</f>
        <v>43830</v>
      </c>
      <c r="Q17" s="1116"/>
      <c r="R17" s="1116"/>
      <c r="S17" s="1116"/>
      <c r="T17" s="1116"/>
      <c r="U17" s="245"/>
      <c r="V17" s="245"/>
      <c r="W17" s="245"/>
      <c r="X17" s="245"/>
      <c r="Y17" s="245"/>
      <c r="Z17" s="245"/>
      <c r="AA17" s="245"/>
      <c r="AB17" s="244"/>
      <c r="AC17" s="481"/>
      <c r="AF17" s="242"/>
      <c r="AG17" s="991"/>
      <c r="AH17" s="996"/>
      <c r="AI17" s="997"/>
      <c r="AJ17" s="997"/>
      <c r="AK17" s="997"/>
      <c r="AL17" s="997"/>
      <c r="AM17" s="997"/>
      <c r="AN17" s="997"/>
      <c r="AO17" s="997"/>
      <c r="AP17" s="997"/>
      <c r="AQ17" s="997"/>
      <c r="AR17" s="997"/>
      <c r="AS17" s="997"/>
      <c r="AT17" s="997"/>
      <c r="AU17" s="997"/>
      <c r="AV17" s="998"/>
      <c r="AW17" s="1028"/>
      <c r="AX17" s="1029"/>
      <c r="AY17" s="1030"/>
      <c r="AZ17" s="1028"/>
      <c r="BA17" s="1029"/>
      <c r="BB17" s="1030"/>
      <c r="BC17" s="1037"/>
      <c r="BD17" s="1038"/>
      <c r="BE17" s="1038"/>
      <c r="BF17" s="1039"/>
      <c r="BG17" s="1037"/>
      <c r="BH17" s="1038"/>
      <c r="BI17" s="1038"/>
      <c r="BJ17" s="1038"/>
      <c r="BK17" s="1039"/>
      <c r="BL17" s="1054"/>
      <c r="BM17" s="1055"/>
      <c r="BN17" s="1055"/>
      <c r="BO17" s="1055"/>
      <c r="BP17" s="1056"/>
      <c r="BQ17" s="244"/>
    </row>
    <row r="18" spans="2:69" ht="12" customHeight="1">
      <c r="B18" s="242"/>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4"/>
      <c r="AC18" s="481"/>
      <c r="AF18" s="242"/>
      <c r="AG18" s="991"/>
      <c r="AH18" s="996"/>
      <c r="AI18" s="997"/>
      <c r="AJ18" s="997"/>
      <c r="AK18" s="997"/>
      <c r="AL18" s="997"/>
      <c r="AM18" s="997"/>
      <c r="AN18" s="997"/>
      <c r="AO18" s="997"/>
      <c r="AP18" s="997"/>
      <c r="AQ18" s="997"/>
      <c r="AR18" s="997"/>
      <c r="AS18" s="997"/>
      <c r="AT18" s="997"/>
      <c r="AU18" s="997"/>
      <c r="AV18" s="998"/>
      <c r="AW18" s="1019" t="s">
        <v>163</v>
      </c>
      <c r="AX18" s="1019"/>
      <c r="AY18" s="1019"/>
      <c r="AZ18" s="1019" t="s">
        <v>169</v>
      </c>
      <c r="BA18" s="1019"/>
      <c r="BB18" s="1019"/>
      <c r="BC18" s="1020">
        <v>1.7</v>
      </c>
      <c r="BD18" s="1020"/>
      <c r="BE18" s="1020"/>
      <c r="BF18" s="1020"/>
      <c r="BG18" s="1020">
        <v>0.3</v>
      </c>
      <c r="BH18" s="1020"/>
      <c r="BI18" s="1020"/>
      <c r="BJ18" s="1020"/>
      <c r="BK18" s="1020"/>
      <c r="BL18" s="1054"/>
      <c r="BM18" s="1055"/>
      <c r="BN18" s="1055"/>
      <c r="BO18" s="1055"/>
      <c r="BP18" s="1056"/>
      <c r="BQ18" s="244"/>
    </row>
    <row r="19" spans="2:69" ht="12" customHeight="1">
      <c r="B19" s="242"/>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4"/>
      <c r="AC19" s="481"/>
      <c r="AF19" s="242"/>
      <c r="AG19" s="991"/>
      <c r="AH19" s="996"/>
      <c r="AI19" s="997"/>
      <c r="AJ19" s="997"/>
      <c r="AK19" s="997"/>
      <c r="AL19" s="997"/>
      <c r="AM19" s="997"/>
      <c r="AN19" s="997"/>
      <c r="AO19" s="997"/>
      <c r="AP19" s="997"/>
      <c r="AQ19" s="997"/>
      <c r="AR19" s="997"/>
      <c r="AS19" s="997"/>
      <c r="AT19" s="997"/>
      <c r="AU19" s="997"/>
      <c r="AV19" s="998"/>
      <c r="AW19" s="1016" t="s">
        <v>164</v>
      </c>
      <c r="AX19" s="1017"/>
      <c r="AY19" s="1018"/>
      <c r="AZ19" s="1016" t="s">
        <v>170</v>
      </c>
      <c r="BA19" s="1017"/>
      <c r="BB19" s="1018"/>
      <c r="BC19" s="1024">
        <v>1.3</v>
      </c>
      <c r="BD19" s="1025"/>
      <c r="BE19" s="1025"/>
      <c r="BF19" s="1026"/>
      <c r="BG19" s="1024">
        <v>0.2</v>
      </c>
      <c r="BH19" s="1025"/>
      <c r="BI19" s="1025"/>
      <c r="BJ19" s="1025"/>
      <c r="BK19" s="1026"/>
      <c r="BL19" s="1054"/>
      <c r="BM19" s="1055"/>
      <c r="BN19" s="1055"/>
      <c r="BO19" s="1055"/>
      <c r="BP19" s="1056"/>
      <c r="BQ19" s="244"/>
    </row>
    <row r="20" spans="2:69" ht="12" customHeight="1">
      <c r="B20" s="242"/>
      <c r="C20" s="1104" t="s">
        <v>598</v>
      </c>
      <c r="D20" s="1105"/>
      <c r="E20" s="1104" t="s">
        <v>600</v>
      </c>
      <c r="F20" s="1110"/>
      <c r="G20" s="1110"/>
      <c r="H20" s="1110"/>
      <c r="I20" s="1110"/>
      <c r="J20" s="1110"/>
      <c r="K20" s="1110"/>
      <c r="L20" s="1110"/>
      <c r="M20" s="1110"/>
      <c r="N20" s="1110"/>
      <c r="O20" s="1110"/>
      <c r="P20" s="1110"/>
      <c r="Q20" s="1110"/>
      <c r="R20" s="1110"/>
      <c r="S20" s="1105"/>
      <c r="T20" s="1104" t="s">
        <v>601</v>
      </c>
      <c r="U20" s="1104" t="s">
        <v>602</v>
      </c>
      <c r="V20" s="1104" t="s">
        <v>603</v>
      </c>
      <c r="W20" s="1110"/>
      <c r="X20" s="1110"/>
      <c r="Y20" s="1110"/>
      <c r="Z20" s="1110"/>
      <c r="AA20" s="1105"/>
      <c r="AB20" s="244"/>
      <c r="AC20" s="481"/>
      <c r="AF20" s="242"/>
      <c r="AG20" s="991"/>
      <c r="AH20" s="996"/>
      <c r="AI20" s="997"/>
      <c r="AJ20" s="997"/>
      <c r="AK20" s="997"/>
      <c r="AL20" s="997"/>
      <c r="AM20" s="997"/>
      <c r="AN20" s="997"/>
      <c r="AO20" s="997"/>
      <c r="AP20" s="997"/>
      <c r="AQ20" s="997"/>
      <c r="AR20" s="997"/>
      <c r="AS20" s="997"/>
      <c r="AT20" s="997"/>
      <c r="AU20" s="997"/>
      <c r="AV20" s="998"/>
      <c r="AW20" s="1005"/>
      <c r="AX20" s="1006"/>
      <c r="AY20" s="1007"/>
      <c r="AZ20" s="1028"/>
      <c r="BA20" s="1029"/>
      <c r="BB20" s="1030"/>
      <c r="BC20" s="1037"/>
      <c r="BD20" s="1038"/>
      <c r="BE20" s="1038"/>
      <c r="BF20" s="1039"/>
      <c r="BG20" s="1037"/>
      <c r="BH20" s="1038"/>
      <c r="BI20" s="1038"/>
      <c r="BJ20" s="1038"/>
      <c r="BK20" s="1039"/>
      <c r="BL20" s="1054"/>
      <c r="BM20" s="1055"/>
      <c r="BN20" s="1055"/>
      <c r="BO20" s="1055"/>
      <c r="BP20" s="1056"/>
      <c r="BQ20" s="244"/>
    </row>
    <row r="21" spans="2:74" s="10" customFormat="1" ht="12" customHeight="1">
      <c r="B21" s="242"/>
      <c r="C21" s="1106"/>
      <c r="D21" s="1107"/>
      <c r="E21" s="1106"/>
      <c r="F21" s="1111"/>
      <c r="G21" s="1111"/>
      <c r="H21" s="1111"/>
      <c r="I21" s="1111"/>
      <c r="J21" s="1111"/>
      <c r="K21" s="1111"/>
      <c r="L21" s="1111"/>
      <c r="M21" s="1111"/>
      <c r="N21" s="1111"/>
      <c r="O21" s="1111"/>
      <c r="P21" s="1111"/>
      <c r="Q21" s="1111"/>
      <c r="R21" s="1111"/>
      <c r="S21" s="1107"/>
      <c r="T21" s="1106"/>
      <c r="U21" s="1106"/>
      <c r="V21" s="1106"/>
      <c r="W21" s="1111"/>
      <c r="X21" s="1111"/>
      <c r="Y21" s="1111"/>
      <c r="Z21" s="1111"/>
      <c r="AA21" s="1107"/>
      <c r="AB21" s="244"/>
      <c r="AC21" s="481"/>
      <c r="AD21" s="399"/>
      <c r="AE21" s="399"/>
      <c r="AF21" s="242"/>
      <c r="AG21" s="991"/>
      <c r="AH21" s="996"/>
      <c r="AI21" s="997"/>
      <c r="AJ21" s="997"/>
      <c r="AK21" s="997"/>
      <c r="AL21" s="997"/>
      <c r="AM21" s="997"/>
      <c r="AN21" s="997"/>
      <c r="AO21" s="997"/>
      <c r="AP21" s="997"/>
      <c r="AQ21" s="997"/>
      <c r="AR21" s="997"/>
      <c r="AS21" s="997"/>
      <c r="AT21" s="997"/>
      <c r="AU21" s="997"/>
      <c r="AV21" s="998"/>
      <c r="AW21" s="1019" t="s">
        <v>165</v>
      </c>
      <c r="AX21" s="1019"/>
      <c r="AY21" s="1019"/>
      <c r="AZ21" s="1019" t="s">
        <v>246</v>
      </c>
      <c r="BA21" s="1019"/>
      <c r="BB21" s="1019"/>
      <c r="BC21" s="1020">
        <v>1.3</v>
      </c>
      <c r="BD21" s="1020"/>
      <c r="BE21" s="1020"/>
      <c r="BF21" s="1020"/>
      <c r="BG21" s="1020">
        <v>0.2</v>
      </c>
      <c r="BH21" s="1020"/>
      <c r="BI21" s="1020"/>
      <c r="BJ21" s="1020"/>
      <c r="BK21" s="1020"/>
      <c r="BL21" s="1054"/>
      <c r="BM21" s="1055"/>
      <c r="BN21" s="1055"/>
      <c r="BO21" s="1055"/>
      <c r="BP21" s="1056"/>
      <c r="BQ21" s="244"/>
      <c r="BR21" s="399"/>
      <c r="BS21" s="399"/>
      <c r="BT21" s="399"/>
      <c r="BU21" s="399"/>
      <c r="BV21" s="399"/>
    </row>
    <row r="22" spans="2:74" s="10" customFormat="1" ht="12" customHeight="1">
      <c r="B22" s="242"/>
      <c r="C22" s="1106"/>
      <c r="D22" s="1107"/>
      <c r="E22" s="1106"/>
      <c r="F22" s="1111"/>
      <c r="G22" s="1111"/>
      <c r="H22" s="1111"/>
      <c r="I22" s="1111"/>
      <c r="J22" s="1111"/>
      <c r="K22" s="1111"/>
      <c r="L22" s="1111"/>
      <c r="M22" s="1111"/>
      <c r="N22" s="1111"/>
      <c r="O22" s="1111"/>
      <c r="P22" s="1111"/>
      <c r="Q22" s="1111"/>
      <c r="R22" s="1111"/>
      <c r="S22" s="1107"/>
      <c r="T22" s="1106"/>
      <c r="U22" s="1106"/>
      <c r="V22" s="1106"/>
      <c r="W22" s="1111"/>
      <c r="X22" s="1111"/>
      <c r="Y22" s="1111"/>
      <c r="Z22" s="1111"/>
      <c r="AA22" s="1107"/>
      <c r="AB22" s="244"/>
      <c r="AC22" s="481"/>
      <c r="AD22" s="399"/>
      <c r="AE22" s="399"/>
      <c r="AF22" s="242"/>
      <c r="AG22" s="991"/>
      <c r="AH22" s="996"/>
      <c r="AI22" s="997"/>
      <c r="AJ22" s="997"/>
      <c r="AK22" s="997"/>
      <c r="AL22" s="997"/>
      <c r="AM22" s="997"/>
      <c r="AN22" s="997"/>
      <c r="AO22" s="997"/>
      <c r="AP22" s="997"/>
      <c r="AQ22" s="997"/>
      <c r="AR22" s="997"/>
      <c r="AS22" s="997"/>
      <c r="AT22" s="997"/>
      <c r="AU22" s="997"/>
      <c r="AV22" s="998"/>
      <c r="AW22" s="1016" t="s">
        <v>166</v>
      </c>
      <c r="AX22" s="1017"/>
      <c r="AY22" s="1018"/>
      <c r="AZ22" s="1019" t="s">
        <v>983</v>
      </c>
      <c r="BA22" s="1019"/>
      <c r="BB22" s="1019"/>
      <c r="BC22" s="1020">
        <v>1.4</v>
      </c>
      <c r="BD22" s="1020"/>
      <c r="BE22" s="1020"/>
      <c r="BF22" s="1020"/>
      <c r="BG22" s="1020">
        <v>0.2</v>
      </c>
      <c r="BH22" s="1020"/>
      <c r="BI22" s="1020"/>
      <c r="BJ22" s="1020"/>
      <c r="BK22" s="1020"/>
      <c r="BL22" s="1054"/>
      <c r="BM22" s="1055"/>
      <c r="BN22" s="1055"/>
      <c r="BO22" s="1055"/>
      <c r="BP22" s="1056"/>
      <c r="BQ22" s="244"/>
      <c r="BR22" s="399"/>
      <c r="BS22" s="399"/>
      <c r="BT22" s="399"/>
      <c r="BU22" s="399"/>
      <c r="BV22" s="399"/>
    </row>
    <row r="23" spans="2:74" s="10" customFormat="1" ht="12" customHeight="1">
      <c r="B23" s="242"/>
      <c r="C23" s="1108"/>
      <c r="D23" s="1109"/>
      <c r="E23" s="1108"/>
      <c r="F23" s="1112"/>
      <c r="G23" s="1112"/>
      <c r="H23" s="1112"/>
      <c r="I23" s="1112"/>
      <c r="J23" s="1112"/>
      <c r="K23" s="1112"/>
      <c r="L23" s="1112"/>
      <c r="M23" s="1112"/>
      <c r="N23" s="1112"/>
      <c r="O23" s="1112"/>
      <c r="P23" s="1112"/>
      <c r="Q23" s="1112"/>
      <c r="R23" s="1112"/>
      <c r="S23" s="1109"/>
      <c r="T23" s="1108"/>
      <c r="U23" s="1108"/>
      <c r="V23" s="1108"/>
      <c r="W23" s="1112"/>
      <c r="X23" s="1112"/>
      <c r="Y23" s="1112"/>
      <c r="Z23" s="1112"/>
      <c r="AA23" s="1109"/>
      <c r="AB23" s="244"/>
      <c r="AC23" s="481"/>
      <c r="AD23" s="399"/>
      <c r="AE23" s="399"/>
      <c r="AF23" s="242"/>
      <c r="AG23" s="991"/>
      <c r="AH23" s="996"/>
      <c r="AI23" s="997"/>
      <c r="AJ23" s="997"/>
      <c r="AK23" s="997"/>
      <c r="AL23" s="997"/>
      <c r="AM23" s="997"/>
      <c r="AN23" s="997"/>
      <c r="AO23" s="997"/>
      <c r="AP23" s="997"/>
      <c r="AQ23" s="997"/>
      <c r="AR23" s="997"/>
      <c r="AS23" s="997"/>
      <c r="AT23" s="997"/>
      <c r="AU23" s="997"/>
      <c r="AV23" s="998"/>
      <c r="AW23" s="1005"/>
      <c r="AX23" s="1006"/>
      <c r="AY23" s="1007"/>
      <c r="AZ23" s="1019" t="s">
        <v>985</v>
      </c>
      <c r="BA23" s="1019"/>
      <c r="BB23" s="1019"/>
      <c r="BC23" s="1020">
        <v>1.7</v>
      </c>
      <c r="BD23" s="1020"/>
      <c r="BE23" s="1020"/>
      <c r="BF23" s="1020"/>
      <c r="BG23" s="1020">
        <v>0.3</v>
      </c>
      <c r="BH23" s="1020"/>
      <c r="BI23" s="1020"/>
      <c r="BJ23" s="1020"/>
      <c r="BK23" s="1020"/>
      <c r="BL23" s="1054"/>
      <c r="BM23" s="1055"/>
      <c r="BN23" s="1055"/>
      <c r="BO23" s="1055"/>
      <c r="BP23" s="1056"/>
      <c r="BQ23" s="244"/>
      <c r="BR23" s="399"/>
      <c r="BS23" s="399"/>
      <c r="BT23" s="399"/>
      <c r="BU23" s="399"/>
      <c r="BV23" s="399"/>
    </row>
    <row r="24" spans="2:74" s="10" customFormat="1" ht="12" customHeight="1">
      <c r="B24" s="242"/>
      <c r="C24" s="1060">
        <v>1</v>
      </c>
      <c r="D24" s="1062"/>
      <c r="E24" s="1060">
        <v>2</v>
      </c>
      <c r="F24" s="1061"/>
      <c r="G24" s="1061"/>
      <c r="H24" s="1061"/>
      <c r="I24" s="1061"/>
      <c r="J24" s="1061"/>
      <c r="K24" s="1061"/>
      <c r="L24" s="1061"/>
      <c r="M24" s="1061"/>
      <c r="N24" s="1061"/>
      <c r="O24" s="1061"/>
      <c r="P24" s="1061"/>
      <c r="Q24" s="1061"/>
      <c r="R24" s="1061"/>
      <c r="S24" s="1062"/>
      <c r="T24" s="246">
        <v>3</v>
      </c>
      <c r="U24" s="246">
        <v>4</v>
      </c>
      <c r="V24" s="1060">
        <v>5</v>
      </c>
      <c r="W24" s="1061"/>
      <c r="X24" s="1061"/>
      <c r="Y24" s="1061"/>
      <c r="Z24" s="1061"/>
      <c r="AA24" s="1062"/>
      <c r="AB24" s="244"/>
      <c r="AC24" s="481"/>
      <c r="AD24" s="399"/>
      <c r="AE24" s="399"/>
      <c r="AF24" s="242"/>
      <c r="AG24" s="991"/>
      <c r="AH24" s="996"/>
      <c r="AI24" s="997"/>
      <c r="AJ24" s="997"/>
      <c r="AK24" s="997"/>
      <c r="AL24" s="997"/>
      <c r="AM24" s="997"/>
      <c r="AN24" s="997"/>
      <c r="AO24" s="997"/>
      <c r="AP24" s="997"/>
      <c r="AQ24" s="997"/>
      <c r="AR24" s="997"/>
      <c r="AS24" s="997"/>
      <c r="AT24" s="997"/>
      <c r="AU24" s="997"/>
      <c r="AV24" s="998"/>
      <c r="AW24" s="1028"/>
      <c r="AX24" s="1029"/>
      <c r="AY24" s="1030"/>
      <c r="AZ24" s="1019" t="s">
        <v>247</v>
      </c>
      <c r="BA24" s="1019"/>
      <c r="BB24" s="1019"/>
      <c r="BC24" s="1020">
        <v>1.4</v>
      </c>
      <c r="BD24" s="1020"/>
      <c r="BE24" s="1020"/>
      <c r="BF24" s="1020"/>
      <c r="BG24" s="1020">
        <v>0.2</v>
      </c>
      <c r="BH24" s="1020"/>
      <c r="BI24" s="1020"/>
      <c r="BJ24" s="1020"/>
      <c r="BK24" s="1020"/>
      <c r="BL24" s="1054"/>
      <c r="BM24" s="1055"/>
      <c r="BN24" s="1055"/>
      <c r="BO24" s="1055"/>
      <c r="BP24" s="1056"/>
      <c r="BQ24" s="244"/>
      <c r="BR24" s="399"/>
      <c r="BS24" s="399"/>
      <c r="BT24" s="399"/>
      <c r="BU24" s="399"/>
      <c r="BV24" s="399"/>
    </row>
    <row r="25" spans="2:74" s="10" customFormat="1" ht="12" customHeight="1">
      <c r="B25" s="242"/>
      <c r="C25" s="1063">
        <v>1</v>
      </c>
      <c r="D25" s="1064"/>
      <c r="E25" s="1069" t="s">
        <v>1042</v>
      </c>
      <c r="F25" s="1070"/>
      <c r="G25" s="1070"/>
      <c r="H25" s="1070"/>
      <c r="I25" s="1070"/>
      <c r="J25" s="1070"/>
      <c r="K25" s="1070"/>
      <c r="L25" s="1070"/>
      <c r="M25" s="1070"/>
      <c r="N25" s="1070"/>
      <c r="O25" s="1070"/>
      <c r="P25" s="1070"/>
      <c r="Q25" s="1070"/>
      <c r="R25" s="1070"/>
      <c r="S25" s="1071"/>
      <c r="T25" s="1078">
        <f>IF('Форма №1'!AG185=0,0,ROUND('Форма №1'!AG112/'Форма №1'!AG185,2))</f>
        <v>0</v>
      </c>
      <c r="U25" s="1078">
        <f>IF('Форма №1'!AA185=0,0,ROUND('Форма №1'!AA112/'Форма №1'!AA185,2))</f>
        <v>0</v>
      </c>
      <c r="V25" s="1081" t="str">
        <f>"К1 &gt;= "&amp;BR3</f>
        <v>К1 &gt;= 1</v>
      </c>
      <c r="W25" s="1082"/>
      <c r="X25" s="1082"/>
      <c r="Y25" s="1082"/>
      <c r="Z25" s="1082"/>
      <c r="AA25" s="1083"/>
      <c r="AB25" s="244"/>
      <c r="AC25" s="481"/>
      <c r="AD25" s="399"/>
      <c r="AE25" s="399"/>
      <c r="AF25" s="242"/>
      <c r="AG25" s="991"/>
      <c r="AH25" s="996"/>
      <c r="AI25" s="997"/>
      <c r="AJ25" s="997"/>
      <c r="AK25" s="997"/>
      <c r="AL25" s="997"/>
      <c r="AM25" s="997"/>
      <c r="AN25" s="997"/>
      <c r="AO25" s="997"/>
      <c r="AP25" s="997"/>
      <c r="AQ25" s="997"/>
      <c r="AR25" s="997"/>
      <c r="AS25" s="997"/>
      <c r="AT25" s="997"/>
      <c r="AU25" s="997"/>
      <c r="AV25" s="998"/>
      <c r="AW25" s="1019" t="s">
        <v>143</v>
      </c>
      <c r="AX25" s="1019"/>
      <c r="AY25" s="1019"/>
      <c r="AZ25" s="1019" t="s">
        <v>248</v>
      </c>
      <c r="BA25" s="1019"/>
      <c r="BB25" s="1019"/>
      <c r="BC25" s="1020">
        <v>1.4</v>
      </c>
      <c r="BD25" s="1020"/>
      <c r="BE25" s="1020"/>
      <c r="BF25" s="1020"/>
      <c r="BG25" s="1020">
        <v>0.2</v>
      </c>
      <c r="BH25" s="1020"/>
      <c r="BI25" s="1020"/>
      <c r="BJ25" s="1020"/>
      <c r="BK25" s="1020"/>
      <c r="BL25" s="1054"/>
      <c r="BM25" s="1055"/>
      <c r="BN25" s="1055"/>
      <c r="BO25" s="1055"/>
      <c r="BP25" s="1056"/>
      <c r="BQ25" s="244"/>
      <c r="BR25" s="399"/>
      <c r="BS25" s="399"/>
      <c r="BT25" s="399"/>
      <c r="BU25" s="399"/>
      <c r="BV25" s="399"/>
    </row>
    <row r="26" spans="2:74" s="10" customFormat="1" ht="12" customHeight="1">
      <c r="B26" s="242"/>
      <c r="C26" s="1065"/>
      <c r="D26" s="1066"/>
      <c r="E26" s="1072"/>
      <c r="F26" s="1073"/>
      <c r="G26" s="1073"/>
      <c r="H26" s="1073"/>
      <c r="I26" s="1073"/>
      <c r="J26" s="1073"/>
      <c r="K26" s="1073"/>
      <c r="L26" s="1073"/>
      <c r="M26" s="1073"/>
      <c r="N26" s="1073"/>
      <c r="O26" s="1073"/>
      <c r="P26" s="1073"/>
      <c r="Q26" s="1073"/>
      <c r="R26" s="1073"/>
      <c r="S26" s="1074"/>
      <c r="T26" s="1079"/>
      <c r="U26" s="1079"/>
      <c r="V26" s="1084"/>
      <c r="W26" s="1085"/>
      <c r="X26" s="1085"/>
      <c r="Y26" s="1085"/>
      <c r="Z26" s="1085"/>
      <c r="AA26" s="1086"/>
      <c r="AB26" s="244"/>
      <c r="AC26" s="482"/>
      <c r="AD26" s="399"/>
      <c r="AE26" s="399"/>
      <c r="AF26" s="242"/>
      <c r="AG26" s="991"/>
      <c r="AH26" s="996"/>
      <c r="AI26" s="997"/>
      <c r="AJ26" s="997"/>
      <c r="AK26" s="997"/>
      <c r="AL26" s="997"/>
      <c r="AM26" s="997"/>
      <c r="AN26" s="997"/>
      <c r="AO26" s="997"/>
      <c r="AP26" s="997"/>
      <c r="AQ26" s="997"/>
      <c r="AR26" s="997"/>
      <c r="AS26" s="997"/>
      <c r="AT26" s="997"/>
      <c r="AU26" s="997"/>
      <c r="AV26" s="998"/>
      <c r="AW26" s="1019" t="s">
        <v>144</v>
      </c>
      <c r="AX26" s="1019"/>
      <c r="AY26" s="1019"/>
      <c r="AZ26" s="1019" t="s">
        <v>249</v>
      </c>
      <c r="BA26" s="1019"/>
      <c r="BB26" s="1019"/>
      <c r="BC26" s="1020">
        <v>1.3</v>
      </c>
      <c r="BD26" s="1020"/>
      <c r="BE26" s="1020"/>
      <c r="BF26" s="1020"/>
      <c r="BG26" s="1020">
        <v>0.2</v>
      </c>
      <c r="BH26" s="1020"/>
      <c r="BI26" s="1020"/>
      <c r="BJ26" s="1020"/>
      <c r="BK26" s="1020"/>
      <c r="BL26" s="1054"/>
      <c r="BM26" s="1055"/>
      <c r="BN26" s="1055"/>
      <c r="BO26" s="1055"/>
      <c r="BP26" s="1056"/>
      <c r="BQ26" s="244"/>
      <c r="BR26" s="399"/>
      <c r="BS26" s="399"/>
      <c r="BT26" s="399"/>
      <c r="BU26" s="399"/>
      <c r="BV26" s="399"/>
    </row>
    <row r="27" spans="2:69" ht="12" customHeight="1">
      <c r="B27" s="242"/>
      <c r="C27" s="1067"/>
      <c r="D27" s="1068"/>
      <c r="E27" s="1075"/>
      <c r="F27" s="1076"/>
      <c r="G27" s="1076"/>
      <c r="H27" s="1076"/>
      <c r="I27" s="1076"/>
      <c r="J27" s="1076"/>
      <c r="K27" s="1076"/>
      <c r="L27" s="1076"/>
      <c r="M27" s="1076"/>
      <c r="N27" s="1076"/>
      <c r="O27" s="1076"/>
      <c r="P27" s="1076"/>
      <c r="Q27" s="1076"/>
      <c r="R27" s="1076"/>
      <c r="S27" s="1077"/>
      <c r="T27" s="1080"/>
      <c r="U27" s="1080"/>
      <c r="V27" s="1087"/>
      <c r="W27" s="1088"/>
      <c r="X27" s="1088"/>
      <c r="Y27" s="1088"/>
      <c r="Z27" s="1088"/>
      <c r="AA27" s="1089"/>
      <c r="AB27" s="244"/>
      <c r="AC27" s="483"/>
      <c r="AF27" s="242"/>
      <c r="AG27" s="991"/>
      <c r="AH27" s="996"/>
      <c r="AI27" s="997"/>
      <c r="AJ27" s="997"/>
      <c r="AK27" s="997"/>
      <c r="AL27" s="997"/>
      <c r="AM27" s="997"/>
      <c r="AN27" s="997"/>
      <c r="AO27" s="997"/>
      <c r="AP27" s="997"/>
      <c r="AQ27" s="997"/>
      <c r="AR27" s="997"/>
      <c r="AS27" s="997"/>
      <c r="AT27" s="997"/>
      <c r="AU27" s="997"/>
      <c r="AV27" s="998"/>
      <c r="AW27" s="1019" t="s">
        <v>250</v>
      </c>
      <c r="AX27" s="1019"/>
      <c r="AY27" s="1019"/>
      <c r="AZ27" s="1019" t="s">
        <v>251</v>
      </c>
      <c r="BA27" s="1019"/>
      <c r="BB27" s="1019"/>
      <c r="BC27" s="1020">
        <v>1.2</v>
      </c>
      <c r="BD27" s="1020"/>
      <c r="BE27" s="1020"/>
      <c r="BF27" s="1020"/>
      <c r="BG27" s="1020">
        <v>0.15</v>
      </c>
      <c r="BH27" s="1020"/>
      <c r="BI27" s="1020"/>
      <c r="BJ27" s="1020"/>
      <c r="BK27" s="1020"/>
      <c r="BL27" s="1054"/>
      <c r="BM27" s="1055"/>
      <c r="BN27" s="1055"/>
      <c r="BO27" s="1055"/>
      <c r="BP27" s="1056"/>
      <c r="BQ27" s="244"/>
    </row>
    <row r="28" spans="2:69" ht="12" customHeight="1">
      <c r="B28" s="242"/>
      <c r="C28" s="1063">
        <v>2</v>
      </c>
      <c r="D28" s="1064"/>
      <c r="E28" s="1069" t="s">
        <v>1043</v>
      </c>
      <c r="F28" s="1070"/>
      <c r="G28" s="1070"/>
      <c r="H28" s="1070"/>
      <c r="I28" s="1070"/>
      <c r="J28" s="1070"/>
      <c r="K28" s="1070"/>
      <c r="L28" s="1070"/>
      <c r="M28" s="1070"/>
      <c r="N28" s="1070"/>
      <c r="O28" s="1070"/>
      <c r="P28" s="1070"/>
      <c r="Q28" s="1070"/>
      <c r="R28" s="1070"/>
      <c r="S28" s="1071"/>
      <c r="T28" s="1078">
        <f>IF('Форма №1'!AG112=0,0,ROUND(('Форма №1'!AG137+'Форма №1'!AG152-'Форма №1'!AG81)/'Форма №1'!AG112,2))</f>
        <v>0</v>
      </c>
      <c r="U28" s="1078">
        <f>IF('Форма №1'!AA112=0,0,ROUND(('Форма №1'!AA137+'Форма №1'!AA152-'Форма №1'!AA81)/'Форма №1'!AA112,2))</f>
        <v>0</v>
      </c>
      <c r="V28" s="1117" t="str">
        <f>"К2 &gt;= "&amp;BS3</f>
        <v>К2 &gt;= 0,1</v>
      </c>
      <c r="W28" s="770"/>
      <c r="X28" s="770"/>
      <c r="Y28" s="770"/>
      <c r="Z28" s="770"/>
      <c r="AA28" s="771"/>
      <c r="AB28" s="244"/>
      <c r="AC28" s="483"/>
      <c r="AF28" s="242"/>
      <c r="AG28" s="991"/>
      <c r="AH28" s="996"/>
      <c r="AI28" s="997"/>
      <c r="AJ28" s="997"/>
      <c r="AK28" s="997"/>
      <c r="AL28" s="997"/>
      <c r="AM28" s="997"/>
      <c r="AN28" s="997"/>
      <c r="AO28" s="997"/>
      <c r="AP28" s="997"/>
      <c r="AQ28" s="997"/>
      <c r="AR28" s="997"/>
      <c r="AS28" s="997"/>
      <c r="AT28" s="997"/>
      <c r="AU28" s="997"/>
      <c r="AV28" s="998"/>
      <c r="AW28" s="1016" t="s">
        <v>252</v>
      </c>
      <c r="AX28" s="1017"/>
      <c r="AY28" s="1018"/>
      <c r="AZ28" s="1019" t="s">
        <v>253</v>
      </c>
      <c r="BA28" s="1019"/>
      <c r="BB28" s="1019"/>
      <c r="BC28" s="1020">
        <v>1.3</v>
      </c>
      <c r="BD28" s="1020"/>
      <c r="BE28" s="1020"/>
      <c r="BF28" s="1020"/>
      <c r="BG28" s="1020">
        <v>0.2</v>
      </c>
      <c r="BH28" s="1020"/>
      <c r="BI28" s="1020"/>
      <c r="BJ28" s="1020"/>
      <c r="BK28" s="1020"/>
      <c r="BL28" s="1054"/>
      <c r="BM28" s="1055"/>
      <c r="BN28" s="1055"/>
      <c r="BO28" s="1055"/>
      <c r="BP28" s="1056"/>
      <c r="BQ28" s="244"/>
    </row>
    <row r="29" spans="2:69" ht="12" customHeight="1">
      <c r="B29" s="242"/>
      <c r="C29" s="1065"/>
      <c r="D29" s="1066"/>
      <c r="E29" s="1072"/>
      <c r="F29" s="1073"/>
      <c r="G29" s="1073"/>
      <c r="H29" s="1073"/>
      <c r="I29" s="1073"/>
      <c r="J29" s="1073"/>
      <c r="K29" s="1073"/>
      <c r="L29" s="1073"/>
      <c r="M29" s="1073"/>
      <c r="N29" s="1073"/>
      <c r="O29" s="1073"/>
      <c r="P29" s="1073"/>
      <c r="Q29" s="1073"/>
      <c r="R29" s="1073"/>
      <c r="S29" s="1074"/>
      <c r="T29" s="1079"/>
      <c r="U29" s="1079"/>
      <c r="V29" s="1118"/>
      <c r="W29" s="1119"/>
      <c r="X29" s="1119"/>
      <c r="Y29" s="1119"/>
      <c r="Z29" s="1119"/>
      <c r="AA29" s="1120"/>
      <c r="AB29" s="244"/>
      <c r="AC29" s="483"/>
      <c r="AF29" s="242"/>
      <c r="AG29" s="991"/>
      <c r="AH29" s="996"/>
      <c r="AI29" s="997"/>
      <c r="AJ29" s="997"/>
      <c r="AK29" s="997"/>
      <c r="AL29" s="997"/>
      <c r="AM29" s="997"/>
      <c r="AN29" s="997"/>
      <c r="AO29" s="997"/>
      <c r="AP29" s="997"/>
      <c r="AQ29" s="997"/>
      <c r="AR29" s="997"/>
      <c r="AS29" s="997"/>
      <c r="AT29" s="997"/>
      <c r="AU29" s="997"/>
      <c r="AV29" s="998"/>
      <c r="AW29" s="1028"/>
      <c r="AX29" s="1029"/>
      <c r="AY29" s="1030"/>
      <c r="AZ29" s="1019" t="s">
        <v>1018</v>
      </c>
      <c r="BA29" s="1019"/>
      <c r="BB29" s="1019"/>
      <c r="BC29" s="1020">
        <v>1.2</v>
      </c>
      <c r="BD29" s="1020"/>
      <c r="BE29" s="1020"/>
      <c r="BF29" s="1020"/>
      <c r="BG29" s="1020">
        <v>0.15</v>
      </c>
      <c r="BH29" s="1020"/>
      <c r="BI29" s="1020"/>
      <c r="BJ29" s="1020"/>
      <c r="BK29" s="1020"/>
      <c r="BL29" s="1054"/>
      <c r="BM29" s="1055"/>
      <c r="BN29" s="1055"/>
      <c r="BO29" s="1055"/>
      <c r="BP29" s="1056"/>
      <c r="BQ29" s="244"/>
    </row>
    <row r="30" spans="2:69" ht="12" customHeight="1">
      <c r="B30" s="242"/>
      <c r="C30" s="1065"/>
      <c r="D30" s="1066"/>
      <c r="E30" s="1072"/>
      <c r="F30" s="1073"/>
      <c r="G30" s="1073"/>
      <c r="H30" s="1073"/>
      <c r="I30" s="1073"/>
      <c r="J30" s="1073"/>
      <c r="K30" s="1073"/>
      <c r="L30" s="1073"/>
      <c r="M30" s="1073"/>
      <c r="N30" s="1073"/>
      <c r="O30" s="1073"/>
      <c r="P30" s="1073"/>
      <c r="Q30" s="1073"/>
      <c r="R30" s="1073"/>
      <c r="S30" s="1074"/>
      <c r="T30" s="1079"/>
      <c r="U30" s="1079"/>
      <c r="V30" s="1118"/>
      <c r="W30" s="1119"/>
      <c r="X30" s="1119"/>
      <c r="Y30" s="1119"/>
      <c r="Z30" s="1119"/>
      <c r="AA30" s="1120"/>
      <c r="AB30" s="244"/>
      <c r="AC30" s="484"/>
      <c r="AF30" s="242"/>
      <c r="AG30" s="991"/>
      <c r="AH30" s="996"/>
      <c r="AI30" s="997"/>
      <c r="AJ30" s="997"/>
      <c r="AK30" s="997"/>
      <c r="AL30" s="997"/>
      <c r="AM30" s="997"/>
      <c r="AN30" s="997"/>
      <c r="AO30" s="997"/>
      <c r="AP30" s="997"/>
      <c r="AQ30" s="997"/>
      <c r="AR30" s="997"/>
      <c r="AS30" s="997"/>
      <c r="AT30" s="997"/>
      <c r="AU30" s="997"/>
      <c r="AV30" s="998"/>
      <c r="AW30" s="1016" t="s">
        <v>254</v>
      </c>
      <c r="AX30" s="1017"/>
      <c r="AY30" s="1018"/>
      <c r="AZ30" s="1019" t="s">
        <v>1028</v>
      </c>
      <c r="BA30" s="1019"/>
      <c r="BB30" s="1019"/>
      <c r="BC30" s="1020">
        <v>1.2</v>
      </c>
      <c r="BD30" s="1020"/>
      <c r="BE30" s="1020"/>
      <c r="BF30" s="1020"/>
      <c r="BG30" s="1020">
        <v>0.15</v>
      </c>
      <c r="BH30" s="1020"/>
      <c r="BI30" s="1020"/>
      <c r="BJ30" s="1020"/>
      <c r="BK30" s="1020"/>
      <c r="BL30" s="1054"/>
      <c r="BM30" s="1055"/>
      <c r="BN30" s="1055"/>
      <c r="BO30" s="1055"/>
      <c r="BP30" s="1056"/>
      <c r="BQ30" s="254"/>
    </row>
    <row r="31" spans="2:69" ht="12" customHeight="1">
      <c r="B31" s="242"/>
      <c r="C31" s="1065"/>
      <c r="D31" s="1066"/>
      <c r="E31" s="1072"/>
      <c r="F31" s="1073"/>
      <c r="G31" s="1073"/>
      <c r="H31" s="1073"/>
      <c r="I31" s="1073"/>
      <c r="J31" s="1073"/>
      <c r="K31" s="1073"/>
      <c r="L31" s="1073"/>
      <c r="M31" s="1073"/>
      <c r="N31" s="1073"/>
      <c r="O31" s="1073"/>
      <c r="P31" s="1073"/>
      <c r="Q31" s="1073"/>
      <c r="R31" s="1073"/>
      <c r="S31" s="1074"/>
      <c r="T31" s="1079"/>
      <c r="U31" s="1079"/>
      <c r="V31" s="1118"/>
      <c r="W31" s="1119"/>
      <c r="X31" s="1119"/>
      <c r="Y31" s="1119"/>
      <c r="Z31" s="1119"/>
      <c r="AA31" s="1120"/>
      <c r="AB31" s="244"/>
      <c r="AC31" s="464"/>
      <c r="AF31" s="242"/>
      <c r="AG31" s="991"/>
      <c r="AH31" s="996"/>
      <c r="AI31" s="997"/>
      <c r="AJ31" s="997"/>
      <c r="AK31" s="997"/>
      <c r="AL31" s="997"/>
      <c r="AM31" s="997"/>
      <c r="AN31" s="997"/>
      <c r="AO31" s="997"/>
      <c r="AP31" s="997"/>
      <c r="AQ31" s="997"/>
      <c r="AR31" s="997"/>
      <c r="AS31" s="997"/>
      <c r="AT31" s="997"/>
      <c r="AU31" s="997"/>
      <c r="AV31" s="998"/>
      <c r="AW31" s="1028"/>
      <c r="AX31" s="1029"/>
      <c r="AY31" s="1030"/>
      <c r="AZ31" s="1019" t="s">
        <v>255</v>
      </c>
      <c r="BA31" s="1019"/>
      <c r="BB31" s="1019"/>
      <c r="BC31" s="1020">
        <v>1.3</v>
      </c>
      <c r="BD31" s="1020"/>
      <c r="BE31" s="1020"/>
      <c r="BF31" s="1020"/>
      <c r="BG31" s="1020">
        <v>0.2</v>
      </c>
      <c r="BH31" s="1020"/>
      <c r="BI31" s="1020"/>
      <c r="BJ31" s="1020"/>
      <c r="BK31" s="1020"/>
      <c r="BL31" s="1054"/>
      <c r="BM31" s="1055"/>
      <c r="BN31" s="1055"/>
      <c r="BO31" s="1055"/>
      <c r="BP31" s="1056"/>
      <c r="BQ31" s="254"/>
    </row>
    <row r="32" spans="2:69" ht="12" customHeight="1">
      <c r="B32" s="242"/>
      <c r="C32" s="1067"/>
      <c r="D32" s="1068"/>
      <c r="E32" s="1075"/>
      <c r="F32" s="1076"/>
      <c r="G32" s="1076"/>
      <c r="H32" s="1076"/>
      <c r="I32" s="1076"/>
      <c r="J32" s="1076"/>
      <c r="K32" s="1076"/>
      <c r="L32" s="1076"/>
      <c r="M32" s="1076"/>
      <c r="N32" s="1076"/>
      <c r="O32" s="1076"/>
      <c r="P32" s="1076"/>
      <c r="Q32" s="1076"/>
      <c r="R32" s="1076"/>
      <c r="S32" s="1077"/>
      <c r="T32" s="1080"/>
      <c r="U32" s="1080"/>
      <c r="V32" s="1121"/>
      <c r="W32" s="772"/>
      <c r="X32" s="772"/>
      <c r="Y32" s="772"/>
      <c r="Z32" s="772"/>
      <c r="AA32" s="773"/>
      <c r="AB32" s="244"/>
      <c r="AC32" s="464"/>
      <c r="AF32" s="242"/>
      <c r="AG32" s="991"/>
      <c r="AH32" s="996"/>
      <c r="AI32" s="997"/>
      <c r="AJ32" s="997"/>
      <c r="AK32" s="997"/>
      <c r="AL32" s="997"/>
      <c r="AM32" s="997"/>
      <c r="AN32" s="997"/>
      <c r="AO32" s="997"/>
      <c r="AP32" s="997"/>
      <c r="AQ32" s="997"/>
      <c r="AR32" s="997"/>
      <c r="AS32" s="997"/>
      <c r="AT32" s="997"/>
      <c r="AU32" s="997"/>
      <c r="AV32" s="998"/>
      <c r="AW32" s="1016" t="s">
        <v>145</v>
      </c>
      <c r="AX32" s="1017"/>
      <c r="AY32" s="1018"/>
      <c r="AZ32" s="1019" t="s">
        <v>256</v>
      </c>
      <c r="BA32" s="1019"/>
      <c r="BB32" s="1019"/>
      <c r="BC32" s="1020">
        <v>1.3</v>
      </c>
      <c r="BD32" s="1020"/>
      <c r="BE32" s="1020"/>
      <c r="BF32" s="1020"/>
      <c r="BG32" s="1020">
        <v>0.2</v>
      </c>
      <c r="BH32" s="1020"/>
      <c r="BI32" s="1020"/>
      <c r="BJ32" s="1020"/>
      <c r="BK32" s="1020"/>
      <c r="BL32" s="1054"/>
      <c r="BM32" s="1055"/>
      <c r="BN32" s="1055"/>
      <c r="BO32" s="1055"/>
      <c r="BP32" s="1056"/>
      <c r="BQ32" s="254"/>
    </row>
    <row r="33" spans="2:69" ht="12" customHeight="1">
      <c r="B33" s="242"/>
      <c r="C33" s="1063">
        <v>3</v>
      </c>
      <c r="D33" s="1064"/>
      <c r="E33" s="1069" t="s">
        <v>1044</v>
      </c>
      <c r="F33" s="1070"/>
      <c r="G33" s="1070"/>
      <c r="H33" s="1070"/>
      <c r="I33" s="1070"/>
      <c r="J33" s="1070"/>
      <c r="K33" s="1070"/>
      <c r="L33" s="1070"/>
      <c r="M33" s="1070"/>
      <c r="N33" s="1070"/>
      <c r="O33" s="1070"/>
      <c r="P33" s="1070"/>
      <c r="Q33" s="1070"/>
      <c r="R33" s="1070"/>
      <c r="S33" s="1071"/>
      <c r="T33" s="1078">
        <f>IF('Форма №1'!AG114=0,0,ROUND(('Форма №1'!AG185+'Форма №1'!AG152)/'Форма №1'!AG114,2))</f>
        <v>0</v>
      </c>
      <c r="U33" s="1078">
        <f>IF('Форма №1'!AA114=0,0,ROUND(('Форма №1'!AA185+'Форма №1'!AA152)/'Форма №1'!AA114,2))</f>
        <v>0</v>
      </c>
      <c r="V33" s="1117" t="s">
        <v>856</v>
      </c>
      <c r="W33" s="770"/>
      <c r="X33" s="770"/>
      <c r="Y33" s="770"/>
      <c r="Z33" s="770"/>
      <c r="AA33" s="771"/>
      <c r="AB33" s="244"/>
      <c r="AC33" s="464"/>
      <c r="AF33" s="242"/>
      <c r="AG33" s="991"/>
      <c r="AH33" s="996"/>
      <c r="AI33" s="997"/>
      <c r="AJ33" s="997"/>
      <c r="AK33" s="997"/>
      <c r="AL33" s="997"/>
      <c r="AM33" s="997"/>
      <c r="AN33" s="997"/>
      <c r="AO33" s="997"/>
      <c r="AP33" s="997"/>
      <c r="AQ33" s="997"/>
      <c r="AR33" s="997"/>
      <c r="AS33" s="997"/>
      <c r="AT33" s="997"/>
      <c r="AU33" s="997"/>
      <c r="AV33" s="998"/>
      <c r="AW33" s="1028"/>
      <c r="AX33" s="1029"/>
      <c r="AY33" s="1030"/>
      <c r="AZ33" s="1019" t="s">
        <v>1054</v>
      </c>
      <c r="BA33" s="1019"/>
      <c r="BB33" s="1019"/>
      <c r="BC33" s="1020">
        <v>1.4</v>
      </c>
      <c r="BD33" s="1020"/>
      <c r="BE33" s="1020"/>
      <c r="BF33" s="1020"/>
      <c r="BG33" s="1020">
        <v>0.2</v>
      </c>
      <c r="BH33" s="1020"/>
      <c r="BI33" s="1020"/>
      <c r="BJ33" s="1020"/>
      <c r="BK33" s="1020"/>
      <c r="BL33" s="1054"/>
      <c r="BM33" s="1055"/>
      <c r="BN33" s="1055"/>
      <c r="BO33" s="1055"/>
      <c r="BP33" s="1056"/>
      <c r="BQ33" s="254"/>
    </row>
    <row r="34" spans="2:69" ht="12" customHeight="1">
      <c r="B34" s="242"/>
      <c r="C34" s="1065"/>
      <c r="D34" s="1066"/>
      <c r="E34" s="1072"/>
      <c r="F34" s="1073"/>
      <c r="G34" s="1073"/>
      <c r="H34" s="1073"/>
      <c r="I34" s="1073"/>
      <c r="J34" s="1073"/>
      <c r="K34" s="1073"/>
      <c r="L34" s="1073"/>
      <c r="M34" s="1073"/>
      <c r="N34" s="1073"/>
      <c r="O34" s="1073"/>
      <c r="P34" s="1073"/>
      <c r="Q34" s="1073"/>
      <c r="R34" s="1073"/>
      <c r="S34" s="1074"/>
      <c r="T34" s="1079"/>
      <c r="U34" s="1079"/>
      <c r="V34" s="1118"/>
      <c r="W34" s="1119"/>
      <c r="X34" s="1119"/>
      <c r="Y34" s="1119"/>
      <c r="Z34" s="1119"/>
      <c r="AA34" s="1120"/>
      <c r="AB34" s="244"/>
      <c r="AC34" s="464"/>
      <c r="AF34" s="242"/>
      <c r="AG34" s="991"/>
      <c r="AH34" s="996"/>
      <c r="AI34" s="997"/>
      <c r="AJ34" s="997"/>
      <c r="AK34" s="997"/>
      <c r="AL34" s="997"/>
      <c r="AM34" s="997"/>
      <c r="AN34" s="997"/>
      <c r="AO34" s="997"/>
      <c r="AP34" s="997"/>
      <c r="AQ34" s="997"/>
      <c r="AR34" s="997"/>
      <c r="AS34" s="997"/>
      <c r="AT34" s="997"/>
      <c r="AU34" s="997"/>
      <c r="AV34" s="998"/>
      <c r="AW34" s="1019" t="s">
        <v>146</v>
      </c>
      <c r="AX34" s="1019"/>
      <c r="AY34" s="1019"/>
      <c r="AZ34" s="1019" t="s">
        <v>257</v>
      </c>
      <c r="BA34" s="1019"/>
      <c r="BB34" s="1019"/>
      <c r="BC34" s="1020">
        <v>1.3</v>
      </c>
      <c r="BD34" s="1020"/>
      <c r="BE34" s="1020"/>
      <c r="BF34" s="1020"/>
      <c r="BG34" s="1020">
        <v>0.2</v>
      </c>
      <c r="BH34" s="1020"/>
      <c r="BI34" s="1020"/>
      <c r="BJ34" s="1020"/>
      <c r="BK34" s="1020"/>
      <c r="BL34" s="1054"/>
      <c r="BM34" s="1055"/>
      <c r="BN34" s="1055"/>
      <c r="BO34" s="1055"/>
      <c r="BP34" s="1056"/>
      <c r="BQ34" s="254"/>
    </row>
    <row r="35" spans="2:69" ht="12" customHeight="1">
      <c r="B35" s="242"/>
      <c r="C35" s="1065"/>
      <c r="D35" s="1066"/>
      <c r="E35" s="1072"/>
      <c r="F35" s="1073"/>
      <c r="G35" s="1073"/>
      <c r="H35" s="1073"/>
      <c r="I35" s="1073"/>
      <c r="J35" s="1073"/>
      <c r="K35" s="1073"/>
      <c r="L35" s="1073"/>
      <c r="M35" s="1073"/>
      <c r="N35" s="1073"/>
      <c r="O35" s="1073"/>
      <c r="P35" s="1073"/>
      <c r="Q35" s="1073"/>
      <c r="R35" s="1073"/>
      <c r="S35" s="1074"/>
      <c r="T35" s="1079"/>
      <c r="U35" s="1079"/>
      <c r="V35" s="1118"/>
      <c r="W35" s="1119"/>
      <c r="X35" s="1119"/>
      <c r="Y35" s="1119"/>
      <c r="Z35" s="1119"/>
      <c r="AA35" s="1120"/>
      <c r="AB35" s="244"/>
      <c r="AC35" s="464"/>
      <c r="AF35" s="242"/>
      <c r="AG35" s="991"/>
      <c r="AH35" s="996"/>
      <c r="AI35" s="997"/>
      <c r="AJ35" s="997"/>
      <c r="AK35" s="997"/>
      <c r="AL35" s="997"/>
      <c r="AM35" s="997"/>
      <c r="AN35" s="997"/>
      <c r="AO35" s="997"/>
      <c r="AP35" s="997"/>
      <c r="AQ35" s="997"/>
      <c r="AR35" s="997"/>
      <c r="AS35" s="997"/>
      <c r="AT35" s="997"/>
      <c r="AU35" s="997"/>
      <c r="AV35" s="998"/>
      <c r="AW35" s="1016" t="s">
        <v>147</v>
      </c>
      <c r="AX35" s="1017"/>
      <c r="AY35" s="1018"/>
      <c r="AZ35" s="1019" t="s">
        <v>258</v>
      </c>
      <c r="BA35" s="1019"/>
      <c r="BB35" s="1019"/>
      <c r="BC35" s="1020">
        <v>1.3</v>
      </c>
      <c r="BD35" s="1020"/>
      <c r="BE35" s="1020"/>
      <c r="BF35" s="1020"/>
      <c r="BG35" s="1020">
        <v>0.2</v>
      </c>
      <c r="BH35" s="1020"/>
      <c r="BI35" s="1020"/>
      <c r="BJ35" s="1020"/>
      <c r="BK35" s="1020"/>
      <c r="BL35" s="1054"/>
      <c r="BM35" s="1055"/>
      <c r="BN35" s="1055"/>
      <c r="BO35" s="1055"/>
      <c r="BP35" s="1056"/>
      <c r="BQ35" s="254"/>
    </row>
    <row r="36" spans="2:69" ht="12" customHeight="1">
      <c r="B36" s="242"/>
      <c r="C36" s="1067"/>
      <c r="D36" s="1068"/>
      <c r="E36" s="1075"/>
      <c r="F36" s="1076"/>
      <c r="G36" s="1076"/>
      <c r="H36" s="1076"/>
      <c r="I36" s="1076"/>
      <c r="J36" s="1076"/>
      <c r="K36" s="1076"/>
      <c r="L36" s="1076"/>
      <c r="M36" s="1076"/>
      <c r="N36" s="1076"/>
      <c r="O36" s="1076"/>
      <c r="P36" s="1076"/>
      <c r="Q36" s="1076"/>
      <c r="R36" s="1076"/>
      <c r="S36" s="1077"/>
      <c r="T36" s="1080"/>
      <c r="U36" s="1080"/>
      <c r="V36" s="1121"/>
      <c r="W36" s="772"/>
      <c r="X36" s="772"/>
      <c r="Y36" s="772"/>
      <c r="Z36" s="772"/>
      <c r="AA36" s="773"/>
      <c r="AB36" s="244"/>
      <c r="AC36" s="464"/>
      <c r="AF36" s="242"/>
      <c r="AG36" s="991"/>
      <c r="AH36" s="996"/>
      <c r="AI36" s="997"/>
      <c r="AJ36" s="997"/>
      <c r="AK36" s="997"/>
      <c r="AL36" s="997"/>
      <c r="AM36" s="997"/>
      <c r="AN36" s="997"/>
      <c r="AO36" s="997"/>
      <c r="AP36" s="997"/>
      <c r="AQ36" s="997"/>
      <c r="AR36" s="997"/>
      <c r="AS36" s="997"/>
      <c r="AT36" s="997"/>
      <c r="AU36" s="997"/>
      <c r="AV36" s="998"/>
      <c r="AW36" s="1028"/>
      <c r="AX36" s="1029"/>
      <c r="AY36" s="1030"/>
      <c r="AZ36" s="1019" t="s">
        <v>1069</v>
      </c>
      <c r="BA36" s="1019"/>
      <c r="BB36" s="1019"/>
      <c r="BC36" s="1020">
        <v>1.6</v>
      </c>
      <c r="BD36" s="1020"/>
      <c r="BE36" s="1020"/>
      <c r="BF36" s="1020"/>
      <c r="BG36" s="1020">
        <v>0.1</v>
      </c>
      <c r="BH36" s="1020"/>
      <c r="BI36" s="1020"/>
      <c r="BJ36" s="1020"/>
      <c r="BK36" s="1020"/>
      <c r="BL36" s="1054"/>
      <c r="BM36" s="1055"/>
      <c r="BN36" s="1055"/>
      <c r="BO36" s="1055"/>
      <c r="BP36" s="1056"/>
      <c r="BQ36" s="254"/>
    </row>
    <row r="37" spans="2:69" ht="9.75" customHeight="1">
      <c r="B37" s="5"/>
      <c r="C37" s="384"/>
      <c r="D37" s="384"/>
      <c r="E37" s="384"/>
      <c r="F37" s="384"/>
      <c r="G37" s="384"/>
      <c r="H37" s="384"/>
      <c r="I37" s="384"/>
      <c r="J37" s="384"/>
      <c r="K37" s="384"/>
      <c r="L37" s="384"/>
      <c r="M37" s="384"/>
      <c r="N37" s="384"/>
      <c r="O37" s="384"/>
      <c r="P37" s="384"/>
      <c r="Q37" s="384"/>
      <c r="R37" s="384"/>
      <c r="S37" s="384"/>
      <c r="T37" s="384"/>
      <c r="U37" s="384"/>
      <c r="V37" s="90"/>
      <c r="W37" s="90"/>
      <c r="X37" s="385"/>
      <c r="Y37" s="385"/>
      <c r="Z37" s="385"/>
      <c r="AA37" s="385"/>
      <c r="AB37" s="386"/>
      <c r="AC37" s="464"/>
      <c r="AF37" s="242"/>
      <c r="AG37" s="991"/>
      <c r="AH37" s="996"/>
      <c r="AI37" s="997"/>
      <c r="AJ37" s="997"/>
      <c r="AK37" s="997"/>
      <c r="AL37" s="997"/>
      <c r="AM37" s="997"/>
      <c r="AN37" s="997"/>
      <c r="AO37" s="997"/>
      <c r="AP37" s="997"/>
      <c r="AQ37" s="997"/>
      <c r="AR37" s="997"/>
      <c r="AS37" s="997"/>
      <c r="AT37" s="997"/>
      <c r="AU37" s="997"/>
      <c r="AV37" s="998"/>
      <c r="AW37" s="1019" t="s">
        <v>259</v>
      </c>
      <c r="AX37" s="1019"/>
      <c r="AY37" s="1019"/>
      <c r="AZ37" s="1019" t="s">
        <v>260</v>
      </c>
      <c r="BA37" s="1019"/>
      <c r="BB37" s="1019"/>
      <c r="BC37" s="1020">
        <v>1.3</v>
      </c>
      <c r="BD37" s="1020"/>
      <c r="BE37" s="1020"/>
      <c r="BF37" s="1020"/>
      <c r="BG37" s="1020">
        <v>0.2</v>
      </c>
      <c r="BH37" s="1020"/>
      <c r="BI37" s="1020"/>
      <c r="BJ37" s="1020"/>
      <c r="BK37" s="1020"/>
      <c r="BL37" s="1054"/>
      <c r="BM37" s="1055"/>
      <c r="BN37" s="1055"/>
      <c r="BO37" s="1055"/>
      <c r="BP37" s="1056"/>
      <c r="BQ37" s="254"/>
    </row>
    <row r="38" spans="2:69" ht="9.75" customHeight="1">
      <c r="B38" s="5"/>
      <c r="C38" s="384"/>
      <c r="D38" s="384"/>
      <c r="E38" s="384"/>
      <c r="F38" s="384"/>
      <c r="G38" s="384"/>
      <c r="H38" s="384"/>
      <c r="I38" s="384"/>
      <c r="J38" s="384"/>
      <c r="K38" s="384"/>
      <c r="L38" s="384"/>
      <c r="M38" s="384"/>
      <c r="N38" s="384"/>
      <c r="O38" s="384"/>
      <c r="P38" s="384"/>
      <c r="Q38" s="384"/>
      <c r="R38" s="384"/>
      <c r="S38" s="384"/>
      <c r="T38" s="384"/>
      <c r="U38" s="384"/>
      <c r="V38" s="90"/>
      <c r="W38" s="90"/>
      <c r="X38" s="385"/>
      <c r="Y38" s="385"/>
      <c r="Z38" s="385"/>
      <c r="AA38" s="385"/>
      <c r="AB38" s="386"/>
      <c r="AC38" s="464"/>
      <c r="AF38" s="242"/>
      <c r="AG38" s="991"/>
      <c r="AH38" s="996"/>
      <c r="AI38" s="997"/>
      <c r="AJ38" s="997"/>
      <c r="AK38" s="997"/>
      <c r="AL38" s="997"/>
      <c r="AM38" s="997"/>
      <c r="AN38" s="997"/>
      <c r="AO38" s="997"/>
      <c r="AP38" s="997"/>
      <c r="AQ38" s="997"/>
      <c r="AR38" s="997"/>
      <c r="AS38" s="997"/>
      <c r="AT38" s="997"/>
      <c r="AU38" s="997"/>
      <c r="AV38" s="998"/>
      <c r="AW38" s="1016" t="s">
        <v>261</v>
      </c>
      <c r="AX38" s="1017"/>
      <c r="AY38" s="1018"/>
      <c r="AZ38" s="1019" t="s">
        <v>262</v>
      </c>
      <c r="BA38" s="1019"/>
      <c r="BB38" s="1019"/>
      <c r="BC38" s="1020">
        <v>1.7</v>
      </c>
      <c r="BD38" s="1020"/>
      <c r="BE38" s="1020"/>
      <c r="BF38" s="1020"/>
      <c r="BG38" s="1020">
        <v>0.3</v>
      </c>
      <c r="BH38" s="1020"/>
      <c r="BI38" s="1020"/>
      <c r="BJ38" s="1020"/>
      <c r="BK38" s="1020"/>
      <c r="BL38" s="1054"/>
      <c r="BM38" s="1055"/>
      <c r="BN38" s="1055"/>
      <c r="BO38" s="1055"/>
      <c r="BP38" s="1056"/>
      <c r="BQ38" s="254"/>
    </row>
    <row r="39" spans="2:69" ht="9.75" customHeight="1">
      <c r="B39" s="5"/>
      <c r="C39" s="384"/>
      <c r="D39" s="384"/>
      <c r="E39" s="384"/>
      <c r="F39" s="384"/>
      <c r="G39" s="384"/>
      <c r="H39" s="384"/>
      <c r="I39" s="387"/>
      <c r="J39" s="384"/>
      <c r="K39" s="384"/>
      <c r="L39" s="384"/>
      <c r="M39" s="384"/>
      <c r="N39" s="384"/>
      <c r="O39" s="384"/>
      <c r="P39" s="384"/>
      <c r="Q39" s="384"/>
      <c r="R39" s="384"/>
      <c r="S39" s="384"/>
      <c r="T39" s="384"/>
      <c r="U39" s="384"/>
      <c r="V39" s="90"/>
      <c r="W39" s="90"/>
      <c r="X39" s="385"/>
      <c r="Y39" s="385"/>
      <c r="Z39" s="385"/>
      <c r="AA39" s="385"/>
      <c r="AB39" s="386"/>
      <c r="AC39" s="464"/>
      <c r="AF39" s="242"/>
      <c r="AG39" s="992"/>
      <c r="AH39" s="999"/>
      <c r="AI39" s="1000"/>
      <c r="AJ39" s="1000"/>
      <c r="AK39" s="1000"/>
      <c r="AL39" s="1000"/>
      <c r="AM39" s="1000"/>
      <c r="AN39" s="1000"/>
      <c r="AO39" s="1000"/>
      <c r="AP39" s="1000"/>
      <c r="AQ39" s="1000"/>
      <c r="AR39" s="1000"/>
      <c r="AS39" s="1000"/>
      <c r="AT39" s="1000"/>
      <c r="AU39" s="1000"/>
      <c r="AV39" s="1001"/>
      <c r="AW39" s="1008"/>
      <c r="AX39" s="1009"/>
      <c r="AY39" s="1010"/>
      <c r="AZ39" s="1011" t="s">
        <v>263</v>
      </c>
      <c r="BA39" s="1011"/>
      <c r="BB39" s="1011"/>
      <c r="BC39" s="1012">
        <v>1.3</v>
      </c>
      <c r="BD39" s="1012"/>
      <c r="BE39" s="1012"/>
      <c r="BF39" s="1012"/>
      <c r="BG39" s="1012">
        <v>0.2</v>
      </c>
      <c r="BH39" s="1012"/>
      <c r="BI39" s="1012"/>
      <c r="BJ39" s="1012"/>
      <c r="BK39" s="1012"/>
      <c r="BL39" s="1054"/>
      <c r="BM39" s="1055"/>
      <c r="BN39" s="1055"/>
      <c r="BO39" s="1055"/>
      <c r="BP39" s="1056"/>
      <c r="BQ39" s="254"/>
    </row>
    <row r="40" spans="2:69" ht="9.75" customHeight="1">
      <c r="B40" s="5"/>
      <c r="C40" s="384"/>
      <c r="D40" s="384"/>
      <c r="E40" s="384"/>
      <c r="F40" s="384"/>
      <c r="G40" s="384"/>
      <c r="H40" s="384"/>
      <c r="I40" s="384"/>
      <c r="J40" s="384"/>
      <c r="K40" s="384"/>
      <c r="L40" s="384"/>
      <c r="M40" s="384"/>
      <c r="N40" s="384"/>
      <c r="O40" s="384"/>
      <c r="P40" s="384"/>
      <c r="Q40" s="384"/>
      <c r="R40" s="384"/>
      <c r="S40" s="384"/>
      <c r="T40" s="384"/>
      <c r="U40" s="384"/>
      <c r="V40" s="90"/>
      <c r="W40" s="90"/>
      <c r="X40" s="385"/>
      <c r="Y40" s="385"/>
      <c r="Z40" s="385"/>
      <c r="AA40" s="385"/>
      <c r="AB40" s="386"/>
      <c r="AC40" s="464"/>
      <c r="AF40" s="242"/>
      <c r="AG40" s="990">
        <v>4</v>
      </c>
      <c r="AH40" s="993" t="s">
        <v>264</v>
      </c>
      <c r="AI40" s="994"/>
      <c r="AJ40" s="994"/>
      <c r="AK40" s="994"/>
      <c r="AL40" s="994"/>
      <c r="AM40" s="994"/>
      <c r="AN40" s="994"/>
      <c r="AO40" s="994"/>
      <c r="AP40" s="994"/>
      <c r="AQ40" s="994"/>
      <c r="AR40" s="994"/>
      <c r="AS40" s="994"/>
      <c r="AT40" s="994"/>
      <c r="AU40" s="994"/>
      <c r="AV40" s="995"/>
      <c r="AW40" s="1002" t="s">
        <v>265</v>
      </c>
      <c r="AX40" s="1003"/>
      <c r="AY40" s="1004"/>
      <c r="AZ40" s="1027" t="s">
        <v>1127</v>
      </c>
      <c r="BA40" s="1027"/>
      <c r="BB40" s="1027"/>
      <c r="BC40" s="1023">
        <v>1.1</v>
      </c>
      <c r="BD40" s="1023"/>
      <c r="BE40" s="1023"/>
      <c r="BF40" s="1023"/>
      <c r="BG40" s="1023">
        <v>0.25</v>
      </c>
      <c r="BH40" s="1023"/>
      <c r="BI40" s="1023"/>
      <c r="BJ40" s="1023"/>
      <c r="BK40" s="1023"/>
      <c r="BL40" s="1054"/>
      <c r="BM40" s="1055"/>
      <c r="BN40" s="1055"/>
      <c r="BO40" s="1055"/>
      <c r="BP40" s="1056"/>
      <c r="BQ40" s="254"/>
    </row>
    <row r="41" spans="2:69" ht="9.75" customHeight="1">
      <c r="B41" s="5"/>
      <c r="C41" s="384"/>
      <c r="D41" s="384"/>
      <c r="E41" s="384"/>
      <c r="F41" s="384"/>
      <c r="G41" s="384"/>
      <c r="H41" s="384"/>
      <c r="I41" s="384"/>
      <c r="J41" s="384"/>
      <c r="K41" s="384"/>
      <c r="L41" s="384"/>
      <c r="M41" s="384"/>
      <c r="N41" s="384"/>
      <c r="O41" s="384"/>
      <c r="P41" s="384"/>
      <c r="Q41" s="384"/>
      <c r="R41" s="384"/>
      <c r="S41" s="384"/>
      <c r="T41" s="384"/>
      <c r="U41" s="384"/>
      <c r="V41" s="90"/>
      <c r="W41" s="90"/>
      <c r="X41" s="385"/>
      <c r="Y41" s="385"/>
      <c r="Z41" s="385"/>
      <c r="AA41" s="385"/>
      <c r="AB41" s="386"/>
      <c r="AC41" s="464"/>
      <c r="AF41" s="242"/>
      <c r="AG41" s="991"/>
      <c r="AH41" s="996"/>
      <c r="AI41" s="997"/>
      <c r="AJ41" s="997"/>
      <c r="AK41" s="997"/>
      <c r="AL41" s="997"/>
      <c r="AM41" s="997"/>
      <c r="AN41" s="997"/>
      <c r="AO41" s="997"/>
      <c r="AP41" s="997"/>
      <c r="AQ41" s="997"/>
      <c r="AR41" s="997"/>
      <c r="AS41" s="997"/>
      <c r="AT41" s="997"/>
      <c r="AU41" s="997"/>
      <c r="AV41" s="998"/>
      <c r="AW41" s="1005"/>
      <c r="AX41" s="1006"/>
      <c r="AY41" s="1007"/>
      <c r="AZ41" s="1019" t="s">
        <v>1129</v>
      </c>
      <c r="BA41" s="1019"/>
      <c r="BB41" s="1019"/>
      <c r="BC41" s="1020">
        <v>1.01</v>
      </c>
      <c r="BD41" s="1020"/>
      <c r="BE41" s="1020"/>
      <c r="BF41" s="1020"/>
      <c r="BG41" s="1020">
        <v>0.3</v>
      </c>
      <c r="BH41" s="1020"/>
      <c r="BI41" s="1020"/>
      <c r="BJ41" s="1020"/>
      <c r="BK41" s="1020"/>
      <c r="BL41" s="1054"/>
      <c r="BM41" s="1055"/>
      <c r="BN41" s="1055"/>
      <c r="BO41" s="1055"/>
      <c r="BP41" s="1056"/>
      <c r="BQ41" s="254"/>
    </row>
    <row r="42" spans="2:69" ht="9.75" customHeight="1">
      <c r="B42" s="5"/>
      <c r="C42" s="384"/>
      <c r="D42" s="384"/>
      <c r="E42" s="384"/>
      <c r="F42" s="384"/>
      <c r="G42" s="384"/>
      <c r="H42" s="384"/>
      <c r="I42" s="384"/>
      <c r="J42" s="384"/>
      <c r="K42" s="384"/>
      <c r="L42" s="384"/>
      <c r="M42" s="384"/>
      <c r="N42" s="384"/>
      <c r="O42" s="384"/>
      <c r="P42" s="384"/>
      <c r="Q42" s="384"/>
      <c r="R42" s="384"/>
      <c r="S42" s="384"/>
      <c r="T42" s="384"/>
      <c r="U42" s="384"/>
      <c r="V42" s="90"/>
      <c r="W42" s="90"/>
      <c r="X42" s="385"/>
      <c r="Y42" s="385"/>
      <c r="Z42" s="385"/>
      <c r="AA42" s="385"/>
      <c r="AB42" s="386"/>
      <c r="AC42" s="464"/>
      <c r="AF42" s="242"/>
      <c r="AG42" s="992"/>
      <c r="AH42" s="999"/>
      <c r="AI42" s="1000"/>
      <c r="AJ42" s="1000"/>
      <c r="AK42" s="1000"/>
      <c r="AL42" s="1000"/>
      <c r="AM42" s="1000"/>
      <c r="AN42" s="1000"/>
      <c r="AO42" s="1000"/>
      <c r="AP42" s="1000"/>
      <c r="AQ42" s="1000"/>
      <c r="AR42" s="1000"/>
      <c r="AS42" s="1000"/>
      <c r="AT42" s="1000"/>
      <c r="AU42" s="1000"/>
      <c r="AV42" s="1001"/>
      <c r="AW42" s="1008"/>
      <c r="AX42" s="1009"/>
      <c r="AY42" s="1010"/>
      <c r="AZ42" s="1011" t="s">
        <v>1131</v>
      </c>
      <c r="BA42" s="1011"/>
      <c r="BB42" s="1011"/>
      <c r="BC42" s="1012">
        <v>1.1</v>
      </c>
      <c r="BD42" s="1012"/>
      <c r="BE42" s="1012"/>
      <c r="BF42" s="1012"/>
      <c r="BG42" s="1012">
        <v>0.1</v>
      </c>
      <c r="BH42" s="1012"/>
      <c r="BI42" s="1012"/>
      <c r="BJ42" s="1012"/>
      <c r="BK42" s="1012"/>
      <c r="BL42" s="1054"/>
      <c r="BM42" s="1055"/>
      <c r="BN42" s="1055"/>
      <c r="BO42" s="1055"/>
      <c r="BP42" s="1056"/>
      <c r="BQ42" s="254"/>
    </row>
    <row r="43" spans="2:69" ht="9.75" customHeight="1">
      <c r="B43" s="5"/>
      <c r="C43" s="384"/>
      <c r="D43" s="384"/>
      <c r="E43" s="384"/>
      <c r="F43" s="384"/>
      <c r="G43" s="384"/>
      <c r="H43" s="384"/>
      <c r="I43" s="384"/>
      <c r="J43" s="384"/>
      <c r="K43" s="384"/>
      <c r="L43" s="384"/>
      <c r="M43" s="384"/>
      <c r="N43" s="384"/>
      <c r="O43" s="384"/>
      <c r="P43" s="384"/>
      <c r="Q43" s="384"/>
      <c r="R43" s="384"/>
      <c r="S43" s="384"/>
      <c r="T43" s="384"/>
      <c r="U43" s="384"/>
      <c r="V43" s="90"/>
      <c r="W43" s="90"/>
      <c r="X43" s="385"/>
      <c r="Y43" s="385"/>
      <c r="Z43" s="385"/>
      <c r="AA43" s="385"/>
      <c r="AB43" s="386"/>
      <c r="AC43" s="464"/>
      <c r="AF43" s="242"/>
      <c r="AG43" s="990">
        <v>5</v>
      </c>
      <c r="AH43" s="993" t="s">
        <v>266</v>
      </c>
      <c r="AI43" s="994"/>
      <c r="AJ43" s="994"/>
      <c r="AK43" s="994"/>
      <c r="AL43" s="994"/>
      <c r="AM43" s="994"/>
      <c r="AN43" s="994"/>
      <c r="AO43" s="994"/>
      <c r="AP43" s="994"/>
      <c r="AQ43" s="994"/>
      <c r="AR43" s="994"/>
      <c r="AS43" s="994"/>
      <c r="AT43" s="994"/>
      <c r="AU43" s="994"/>
      <c r="AV43" s="995"/>
      <c r="AW43" s="1002" t="s">
        <v>267</v>
      </c>
      <c r="AX43" s="1003"/>
      <c r="AY43" s="1004"/>
      <c r="AZ43" s="1027" t="s">
        <v>268</v>
      </c>
      <c r="BA43" s="1027"/>
      <c r="BB43" s="1027"/>
      <c r="BC43" s="1023">
        <v>1.1</v>
      </c>
      <c r="BD43" s="1023"/>
      <c r="BE43" s="1023"/>
      <c r="BF43" s="1023"/>
      <c r="BG43" s="1023">
        <v>0.1</v>
      </c>
      <c r="BH43" s="1023"/>
      <c r="BI43" s="1023"/>
      <c r="BJ43" s="1023"/>
      <c r="BK43" s="1023"/>
      <c r="BL43" s="1054"/>
      <c r="BM43" s="1055"/>
      <c r="BN43" s="1055"/>
      <c r="BO43" s="1055"/>
      <c r="BP43" s="1056"/>
      <c r="BQ43" s="254"/>
    </row>
    <row r="44" spans="2:69" ht="9.75" customHeight="1">
      <c r="B44" s="5"/>
      <c r="C44" s="384"/>
      <c r="D44" s="384"/>
      <c r="E44" s="384"/>
      <c r="F44" s="384"/>
      <c r="G44" s="384"/>
      <c r="H44" s="384"/>
      <c r="I44" s="384"/>
      <c r="J44" s="384"/>
      <c r="K44" s="384"/>
      <c r="L44" s="384"/>
      <c r="M44" s="384"/>
      <c r="N44" s="384"/>
      <c r="O44" s="384"/>
      <c r="P44" s="384"/>
      <c r="Q44" s="384"/>
      <c r="R44" s="384"/>
      <c r="S44" s="384"/>
      <c r="T44" s="384"/>
      <c r="U44" s="384"/>
      <c r="V44" s="90"/>
      <c r="W44" s="90"/>
      <c r="X44" s="385"/>
      <c r="Y44" s="385"/>
      <c r="Z44" s="385"/>
      <c r="AA44" s="385"/>
      <c r="AB44" s="386"/>
      <c r="AC44" s="464"/>
      <c r="AF44" s="242"/>
      <c r="AG44" s="992"/>
      <c r="AH44" s="999"/>
      <c r="AI44" s="1000"/>
      <c r="AJ44" s="1000"/>
      <c r="AK44" s="1000"/>
      <c r="AL44" s="1000"/>
      <c r="AM44" s="1000"/>
      <c r="AN44" s="1000"/>
      <c r="AO44" s="1000"/>
      <c r="AP44" s="1000"/>
      <c r="AQ44" s="1000"/>
      <c r="AR44" s="1000"/>
      <c r="AS44" s="1000"/>
      <c r="AT44" s="1000"/>
      <c r="AU44" s="1000"/>
      <c r="AV44" s="1001"/>
      <c r="AW44" s="1008"/>
      <c r="AX44" s="1009"/>
      <c r="AY44" s="1010"/>
      <c r="AZ44" s="1011" t="s">
        <v>269</v>
      </c>
      <c r="BA44" s="1011"/>
      <c r="BB44" s="1011"/>
      <c r="BC44" s="1012">
        <v>1.7</v>
      </c>
      <c r="BD44" s="1012"/>
      <c r="BE44" s="1012"/>
      <c r="BF44" s="1012"/>
      <c r="BG44" s="1012">
        <v>0.3</v>
      </c>
      <c r="BH44" s="1012"/>
      <c r="BI44" s="1012"/>
      <c r="BJ44" s="1012"/>
      <c r="BK44" s="1012"/>
      <c r="BL44" s="1054"/>
      <c r="BM44" s="1055"/>
      <c r="BN44" s="1055"/>
      <c r="BO44" s="1055"/>
      <c r="BP44" s="1056"/>
      <c r="BQ44" s="254"/>
    </row>
    <row r="45" spans="2:69" ht="9.75" customHeight="1">
      <c r="B45" s="5"/>
      <c r="C45" s="384"/>
      <c r="D45" s="384"/>
      <c r="E45" s="384"/>
      <c r="F45" s="384"/>
      <c r="G45" s="384"/>
      <c r="H45" s="384"/>
      <c r="I45" s="384"/>
      <c r="J45" s="384"/>
      <c r="K45" s="384"/>
      <c r="L45" s="384"/>
      <c r="M45" s="384"/>
      <c r="N45" s="384"/>
      <c r="O45" s="384"/>
      <c r="P45" s="384"/>
      <c r="Q45" s="384"/>
      <c r="R45" s="384"/>
      <c r="S45" s="384"/>
      <c r="T45" s="384"/>
      <c r="U45" s="384"/>
      <c r="V45" s="90"/>
      <c r="W45" s="90"/>
      <c r="X45" s="385"/>
      <c r="Y45" s="385"/>
      <c r="Z45" s="385"/>
      <c r="AA45" s="385"/>
      <c r="AB45" s="386"/>
      <c r="AC45" s="464"/>
      <c r="AF45" s="242"/>
      <c r="AG45" s="990">
        <v>6</v>
      </c>
      <c r="AH45" s="993" t="s">
        <v>270</v>
      </c>
      <c r="AI45" s="994"/>
      <c r="AJ45" s="994"/>
      <c r="AK45" s="994"/>
      <c r="AL45" s="994"/>
      <c r="AM45" s="994"/>
      <c r="AN45" s="994"/>
      <c r="AO45" s="994"/>
      <c r="AP45" s="994"/>
      <c r="AQ45" s="994"/>
      <c r="AR45" s="994"/>
      <c r="AS45" s="994"/>
      <c r="AT45" s="994"/>
      <c r="AU45" s="994"/>
      <c r="AV45" s="995"/>
      <c r="AW45" s="1002" t="s">
        <v>271</v>
      </c>
      <c r="AX45" s="1003"/>
      <c r="AY45" s="1004"/>
      <c r="AZ45" s="1027" t="s">
        <v>272</v>
      </c>
      <c r="BA45" s="1027"/>
      <c r="BB45" s="1027"/>
      <c r="BC45" s="1023">
        <v>1.1</v>
      </c>
      <c r="BD45" s="1023"/>
      <c r="BE45" s="1023"/>
      <c r="BF45" s="1023"/>
      <c r="BG45" s="1023">
        <v>0.1</v>
      </c>
      <c r="BH45" s="1023"/>
      <c r="BI45" s="1023"/>
      <c r="BJ45" s="1023"/>
      <c r="BK45" s="1023"/>
      <c r="BL45" s="1054"/>
      <c r="BM45" s="1055"/>
      <c r="BN45" s="1055"/>
      <c r="BO45" s="1055"/>
      <c r="BP45" s="1056"/>
      <c r="BQ45" s="254"/>
    </row>
    <row r="46" spans="2:69" ht="9.75" customHeight="1">
      <c r="B46" s="5"/>
      <c r="C46" s="384"/>
      <c r="D46" s="384"/>
      <c r="E46" s="384"/>
      <c r="F46" s="384"/>
      <c r="G46" s="384"/>
      <c r="H46" s="384"/>
      <c r="I46" s="384"/>
      <c r="J46" s="384"/>
      <c r="K46" s="384"/>
      <c r="L46" s="384"/>
      <c r="M46" s="384"/>
      <c r="N46" s="384"/>
      <c r="O46" s="384"/>
      <c r="P46" s="384"/>
      <c r="Q46" s="384"/>
      <c r="R46" s="384"/>
      <c r="S46" s="384"/>
      <c r="T46" s="384"/>
      <c r="U46" s="384"/>
      <c r="V46" s="90"/>
      <c r="W46" s="90"/>
      <c r="X46" s="385"/>
      <c r="Y46" s="385"/>
      <c r="Z46" s="385"/>
      <c r="AA46" s="385"/>
      <c r="AB46" s="386"/>
      <c r="AC46" s="464"/>
      <c r="AF46" s="242"/>
      <c r="AG46" s="991"/>
      <c r="AH46" s="996"/>
      <c r="AI46" s="997"/>
      <c r="AJ46" s="997"/>
      <c r="AK46" s="997"/>
      <c r="AL46" s="997"/>
      <c r="AM46" s="997"/>
      <c r="AN46" s="997"/>
      <c r="AO46" s="997"/>
      <c r="AP46" s="997"/>
      <c r="AQ46" s="997"/>
      <c r="AR46" s="997"/>
      <c r="AS46" s="997"/>
      <c r="AT46" s="997"/>
      <c r="AU46" s="997"/>
      <c r="AV46" s="998"/>
      <c r="AW46" s="1005"/>
      <c r="AX46" s="1006"/>
      <c r="AY46" s="1007"/>
      <c r="AZ46" s="1016" t="s">
        <v>273</v>
      </c>
      <c r="BA46" s="1017"/>
      <c r="BB46" s="1018"/>
      <c r="BC46" s="1024">
        <v>1.2</v>
      </c>
      <c r="BD46" s="1025"/>
      <c r="BE46" s="1025"/>
      <c r="BF46" s="1026"/>
      <c r="BG46" s="1024">
        <v>0.15</v>
      </c>
      <c r="BH46" s="1025"/>
      <c r="BI46" s="1025"/>
      <c r="BJ46" s="1025"/>
      <c r="BK46" s="1026"/>
      <c r="BL46" s="1054"/>
      <c r="BM46" s="1055"/>
      <c r="BN46" s="1055"/>
      <c r="BO46" s="1055"/>
      <c r="BP46" s="1056"/>
      <c r="BQ46" s="254"/>
    </row>
    <row r="47" spans="2:69" ht="9.75" customHeight="1">
      <c r="B47" s="5"/>
      <c r="C47" s="384"/>
      <c r="D47" s="384"/>
      <c r="E47" s="384"/>
      <c r="F47" s="384"/>
      <c r="G47" s="384"/>
      <c r="H47" s="384"/>
      <c r="I47" s="384"/>
      <c r="J47" s="384"/>
      <c r="K47" s="384"/>
      <c r="L47" s="384"/>
      <c r="M47" s="384"/>
      <c r="N47" s="384"/>
      <c r="O47" s="384"/>
      <c r="P47" s="384"/>
      <c r="Q47" s="384"/>
      <c r="R47" s="384"/>
      <c r="S47" s="384"/>
      <c r="T47" s="384"/>
      <c r="U47" s="384"/>
      <c r="V47" s="90"/>
      <c r="W47" s="90"/>
      <c r="X47" s="385"/>
      <c r="Y47" s="385"/>
      <c r="Z47" s="385"/>
      <c r="AA47" s="385"/>
      <c r="AB47" s="386"/>
      <c r="AC47" s="464"/>
      <c r="AF47" s="242"/>
      <c r="AG47" s="992"/>
      <c r="AH47" s="999"/>
      <c r="AI47" s="1000"/>
      <c r="AJ47" s="1000"/>
      <c r="AK47" s="1000"/>
      <c r="AL47" s="1000"/>
      <c r="AM47" s="1000"/>
      <c r="AN47" s="1000"/>
      <c r="AO47" s="1000"/>
      <c r="AP47" s="1000"/>
      <c r="AQ47" s="1000"/>
      <c r="AR47" s="1000"/>
      <c r="AS47" s="1000"/>
      <c r="AT47" s="1000"/>
      <c r="AU47" s="1000"/>
      <c r="AV47" s="1001"/>
      <c r="AW47" s="1008"/>
      <c r="AX47" s="1009"/>
      <c r="AY47" s="1010"/>
      <c r="AZ47" s="1008"/>
      <c r="BA47" s="1009"/>
      <c r="BB47" s="1010"/>
      <c r="BC47" s="987"/>
      <c r="BD47" s="988"/>
      <c r="BE47" s="988"/>
      <c r="BF47" s="989"/>
      <c r="BG47" s="987"/>
      <c r="BH47" s="988"/>
      <c r="BI47" s="988"/>
      <c r="BJ47" s="988"/>
      <c r="BK47" s="989"/>
      <c r="BL47" s="1054"/>
      <c r="BM47" s="1055"/>
      <c r="BN47" s="1055"/>
      <c r="BO47" s="1055"/>
      <c r="BP47" s="1056"/>
      <c r="BQ47" s="254"/>
    </row>
    <row r="48" spans="2:69" ht="12.75" customHeight="1">
      <c r="B48" s="5"/>
      <c r="C48" s="384"/>
      <c r="D48" s="384"/>
      <c r="E48" s="384"/>
      <c r="F48" s="384"/>
      <c r="G48" s="384"/>
      <c r="H48" s="384"/>
      <c r="I48" s="384"/>
      <c r="J48" s="384"/>
      <c r="K48" s="384"/>
      <c r="L48" s="384"/>
      <c r="M48" s="384"/>
      <c r="N48" s="384"/>
      <c r="O48" s="384"/>
      <c r="P48" s="384"/>
      <c r="Q48" s="384"/>
      <c r="R48" s="384"/>
      <c r="S48" s="384"/>
      <c r="T48" s="384"/>
      <c r="U48" s="384"/>
      <c r="V48" s="90"/>
      <c r="W48" s="90"/>
      <c r="X48" s="385"/>
      <c r="Y48" s="385"/>
      <c r="Z48" s="385"/>
      <c r="AA48" s="385"/>
      <c r="AB48" s="386"/>
      <c r="AC48" s="464"/>
      <c r="AF48" s="242"/>
      <c r="AG48" s="990">
        <v>7</v>
      </c>
      <c r="AH48" s="993" t="s">
        <v>274</v>
      </c>
      <c r="AI48" s="994"/>
      <c r="AJ48" s="994"/>
      <c r="AK48" s="994"/>
      <c r="AL48" s="994"/>
      <c r="AM48" s="994"/>
      <c r="AN48" s="994"/>
      <c r="AO48" s="994"/>
      <c r="AP48" s="994"/>
      <c r="AQ48" s="994"/>
      <c r="AR48" s="994"/>
      <c r="AS48" s="994"/>
      <c r="AT48" s="994"/>
      <c r="AU48" s="994"/>
      <c r="AV48" s="995"/>
      <c r="AW48" s="1002" t="s">
        <v>275</v>
      </c>
      <c r="AX48" s="1003"/>
      <c r="AY48" s="1004"/>
      <c r="AZ48" s="1002" t="s">
        <v>276</v>
      </c>
      <c r="BA48" s="1003"/>
      <c r="BB48" s="1004"/>
      <c r="BC48" s="981">
        <v>1</v>
      </c>
      <c r="BD48" s="982"/>
      <c r="BE48" s="982"/>
      <c r="BF48" s="983"/>
      <c r="BG48" s="981">
        <v>0.1</v>
      </c>
      <c r="BH48" s="982"/>
      <c r="BI48" s="982"/>
      <c r="BJ48" s="982"/>
      <c r="BK48" s="983"/>
      <c r="BL48" s="1054"/>
      <c r="BM48" s="1055"/>
      <c r="BN48" s="1055"/>
      <c r="BO48" s="1055"/>
      <c r="BP48" s="1056"/>
      <c r="BQ48" s="254"/>
    </row>
    <row r="49" spans="2:69" ht="9.75" customHeight="1">
      <c r="B49" s="5"/>
      <c r="C49" s="384"/>
      <c r="D49" s="384"/>
      <c r="E49" s="384"/>
      <c r="F49" s="384"/>
      <c r="G49" s="384"/>
      <c r="H49" s="384"/>
      <c r="I49" s="384"/>
      <c r="J49" s="384"/>
      <c r="K49" s="384"/>
      <c r="L49" s="384"/>
      <c r="M49" s="384"/>
      <c r="N49" s="384"/>
      <c r="O49" s="384"/>
      <c r="P49" s="384"/>
      <c r="Q49" s="384"/>
      <c r="R49" s="384"/>
      <c r="S49" s="384"/>
      <c r="T49" s="384"/>
      <c r="U49" s="384"/>
      <c r="V49" s="90"/>
      <c r="W49" s="90"/>
      <c r="X49" s="385"/>
      <c r="Y49" s="385"/>
      <c r="Z49" s="385"/>
      <c r="AA49" s="385"/>
      <c r="AB49" s="386"/>
      <c r="AC49" s="464"/>
      <c r="AF49" s="242"/>
      <c r="AG49" s="991"/>
      <c r="AH49" s="996"/>
      <c r="AI49" s="997"/>
      <c r="AJ49" s="997"/>
      <c r="AK49" s="997"/>
      <c r="AL49" s="997"/>
      <c r="AM49" s="997"/>
      <c r="AN49" s="997"/>
      <c r="AO49" s="997"/>
      <c r="AP49" s="997"/>
      <c r="AQ49" s="997"/>
      <c r="AR49" s="997"/>
      <c r="AS49" s="997"/>
      <c r="AT49" s="997"/>
      <c r="AU49" s="997"/>
      <c r="AV49" s="998"/>
      <c r="AW49" s="1005"/>
      <c r="AX49" s="1006"/>
      <c r="AY49" s="1007"/>
      <c r="AZ49" s="1005"/>
      <c r="BA49" s="1006"/>
      <c r="BB49" s="1007"/>
      <c r="BC49" s="984"/>
      <c r="BD49" s="985"/>
      <c r="BE49" s="985"/>
      <c r="BF49" s="986"/>
      <c r="BG49" s="984"/>
      <c r="BH49" s="985"/>
      <c r="BI49" s="985"/>
      <c r="BJ49" s="985"/>
      <c r="BK49" s="986"/>
      <c r="BL49" s="1054"/>
      <c r="BM49" s="1055"/>
      <c r="BN49" s="1055"/>
      <c r="BO49" s="1055"/>
      <c r="BP49" s="1056"/>
      <c r="BQ49" s="254"/>
    </row>
    <row r="50" spans="2:69" ht="12.75" customHeight="1">
      <c r="B50" s="5"/>
      <c r="C50" s="384"/>
      <c r="D50" s="384"/>
      <c r="E50" s="384"/>
      <c r="F50" s="384"/>
      <c r="G50" s="384"/>
      <c r="H50" s="384"/>
      <c r="I50" s="384"/>
      <c r="J50" s="384"/>
      <c r="K50" s="384"/>
      <c r="L50" s="384"/>
      <c r="M50" s="384"/>
      <c r="N50" s="384"/>
      <c r="O50" s="384"/>
      <c r="P50" s="384"/>
      <c r="Q50" s="384"/>
      <c r="R50" s="384"/>
      <c r="S50" s="384"/>
      <c r="T50" s="384"/>
      <c r="U50" s="384"/>
      <c r="V50" s="90"/>
      <c r="W50" s="90"/>
      <c r="X50" s="385"/>
      <c r="Y50" s="385"/>
      <c r="Z50" s="385"/>
      <c r="AA50" s="385"/>
      <c r="AB50" s="386"/>
      <c r="AC50" s="464"/>
      <c r="AF50" s="242"/>
      <c r="AG50" s="992"/>
      <c r="AH50" s="999"/>
      <c r="AI50" s="1000"/>
      <c r="AJ50" s="1000"/>
      <c r="AK50" s="1000"/>
      <c r="AL50" s="1000"/>
      <c r="AM50" s="1000"/>
      <c r="AN50" s="1000"/>
      <c r="AO50" s="1000"/>
      <c r="AP50" s="1000"/>
      <c r="AQ50" s="1000"/>
      <c r="AR50" s="1000"/>
      <c r="AS50" s="1000"/>
      <c r="AT50" s="1000"/>
      <c r="AU50" s="1000"/>
      <c r="AV50" s="1001"/>
      <c r="AW50" s="1008"/>
      <c r="AX50" s="1009"/>
      <c r="AY50" s="1010"/>
      <c r="AZ50" s="1008"/>
      <c r="BA50" s="1009"/>
      <c r="BB50" s="1010"/>
      <c r="BC50" s="987"/>
      <c r="BD50" s="988"/>
      <c r="BE50" s="988"/>
      <c r="BF50" s="989"/>
      <c r="BG50" s="987"/>
      <c r="BH50" s="988"/>
      <c r="BI50" s="988"/>
      <c r="BJ50" s="988"/>
      <c r="BK50" s="989"/>
      <c r="BL50" s="1054"/>
      <c r="BM50" s="1055"/>
      <c r="BN50" s="1055"/>
      <c r="BO50" s="1055"/>
      <c r="BP50" s="1056"/>
      <c r="BQ50" s="254"/>
    </row>
    <row r="51" spans="2:69" ht="9.75" customHeight="1">
      <c r="B51" s="5"/>
      <c r="C51" s="384"/>
      <c r="D51" s="384"/>
      <c r="E51" s="384"/>
      <c r="F51" s="384"/>
      <c r="G51" s="384"/>
      <c r="H51" s="384"/>
      <c r="I51" s="384"/>
      <c r="J51" s="384"/>
      <c r="K51" s="384"/>
      <c r="L51" s="384"/>
      <c r="M51" s="384"/>
      <c r="N51" s="384"/>
      <c r="O51" s="384"/>
      <c r="P51" s="384"/>
      <c r="Q51" s="384"/>
      <c r="R51" s="384"/>
      <c r="S51" s="384"/>
      <c r="T51" s="384"/>
      <c r="U51" s="384"/>
      <c r="V51" s="90"/>
      <c r="W51" s="90"/>
      <c r="X51" s="385"/>
      <c r="Y51" s="385"/>
      <c r="Z51" s="385"/>
      <c r="AA51" s="385"/>
      <c r="AB51" s="386"/>
      <c r="AC51" s="464"/>
      <c r="AF51" s="242"/>
      <c r="AG51" s="990">
        <v>8</v>
      </c>
      <c r="AH51" s="993" t="s">
        <v>277</v>
      </c>
      <c r="AI51" s="994"/>
      <c r="AJ51" s="994"/>
      <c r="AK51" s="994"/>
      <c r="AL51" s="994"/>
      <c r="AM51" s="994"/>
      <c r="AN51" s="994"/>
      <c r="AO51" s="994"/>
      <c r="AP51" s="994"/>
      <c r="AQ51" s="994"/>
      <c r="AR51" s="994"/>
      <c r="AS51" s="994"/>
      <c r="AT51" s="994"/>
      <c r="AU51" s="994"/>
      <c r="AV51" s="995"/>
      <c r="AW51" s="1031" t="s">
        <v>278</v>
      </c>
      <c r="AX51" s="1032"/>
      <c r="AY51" s="1033"/>
      <c r="AZ51" s="1002" t="s">
        <v>279</v>
      </c>
      <c r="BA51" s="1003"/>
      <c r="BB51" s="1004"/>
      <c r="BC51" s="981">
        <v>1.15</v>
      </c>
      <c r="BD51" s="982"/>
      <c r="BE51" s="982"/>
      <c r="BF51" s="983"/>
      <c r="BG51" s="981">
        <v>0.15</v>
      </c>
      <c r="BH51" s="982"/>
      <c r="BI51" s="982"/>
      <c r="BJ51" s="982"/>
      <c r="BK51" s="983"/>
      <c r="BL51" s="1054"/>
      <c r="BM51" s="1055"/>
      <c r="BN51" s="1055"/>
      <c r="BO51" s="1055"/>
      <c r="BP51" s="1056"/>
      <c r="BQ51" s="254"/>
    </row>
    <row r="52" spans="2:69" ht="9.75" customHeight="1">
      <c r="B52" s="5"/>
      <c r="C52" s="384"/>
      <c r="D52" s="384"/>
      <c r="E52" s="384"/>
      <c r="F52" s="384"/>
      <c r="G52" s="384"/>
      <c r="H52" s="384"/>
      <c r="I52" s="384"/>
      <c r="J52" s="384"/>
      <c r="K52" s="384"/>
      <c r="L52" s="384"/>
      <c r="M52" s="384"/>
      <c r="N52" s="384"/>
      <c r="O52" s="384"/>
      <c r="P52" s="384"/>
      <c r="Q52" s="384"/>
      <c r="R52" s="384"/>
      <c r="S52" s="384"/>
      <c r="T52" s="384"/>
      <c r="U52" s="384"/>
      <c r="V52" s="90"/>
      <c r="W52" s="90"/>
      <c r="X52" s="385"/>
      <c r="Y52" s="385"/>
      <c r="Z52" s="385"/>
      <c r="AA52" s="385"/>
      <c r="AB52" s="386"/>
      <c r="AC52" s="464"/>
      <c r="AF52" s="242"/>
      <c r="AG52" s="991"/>
      <c r="AH52" s="996"/>
      <c r="AI52" s="997"/>
      <c r="AJ52" s="997"/>
      <c r="AK52" s="997"/>
      <c r="AL52" s="997"/>
      <c r="AM52" s="997"/>
      <c r="AN52" s="997"/>
      <c r="AO52" s="997"/>
      <c r="AP52" s="997"/>
      <c r="AQ52" s="997"/>
      <c r="AR52" s="997"/>
      <c r="AS52" s="997"/>
      <c r="AT52" s="997"/>
      <c r="AU52" s="997"/>
      <c r="AV52" s="998"/>
      <c r="AW52" s="1013"/>
      <c r="AX52" s="1014"/>
      <c r="AY52" s="1015"/>
      <c r="AZ52" s="1028"/>
      <c r="BA52" s="1029"/>
      <c r="BB52" s="1030"/>
      <c r="BC52" s="1037"/>
      <c r="BD52" s="1038"/>
      <c r="BE52" s="1038"/>
      <c r="BF52" s="1039"/>
      <c r="BG52" s="1037"/>
      <c r="BH52" s="1038"/>
      <c r="BI52" s="1038"/>
      <c r="BJ52" s="1038"/>
      <c r="BK52" s="1039"/>
      <c r="BL52" s="1054"/>
      <c r="BM52" s="1055"/>
      <c r="BN52" s="1055"/>
      <c r="BO52" s="1055"/>
      <c r="BP52" s="1056"/>
      <c r="BQ52" s="254"/>
    </row>
    <row r="53" spans="2:69" ht="9.75" customHeight="1">
      <c r="B53" s="5"/>
      <c r="C53" s="384"/>
      <c r="D53" s="384"/>
      <c r="E53" s="384"/>
      <c r="F53" s="384"/>
      <c r="G53" s="384"/>
      <c r="H53" s="384"/>
      <c r="I53" s="384"/>
      <c r="J53" s="384"/>
      <c r="K53" s="384"/>
      <c r="L53" s="384"/>
      <c r="M53" s="384"/>
      <c r="N53" s="384"/>
      <c r="O53" s="384"/>
      <c r="P53" s="384"/>
      <c r="Q53" s="384"/>
      <c r="R53" s="384"/>
      <c r="S53" s="384"/>
      <c r="T53" s="384"/>
      <c r="U53" s="384"/>
      <c r="V53" s="90"/>
      <c r="W53" s="90"/>
      <c r="X53" s="385"/>
      <c r="Y53" s="385"/>
      <c r="Z53" s="385"/>
      <c r="AA53" s="385"/>
      <c r="AB53" s="386"/>
      <c r="AC53" s="464"/>
      <c r="AF53" s="242"/>
      <c r="AG53" s="992"/>
      <c r="AH53" s="999"/>
      <c r="AI53" s="1000"/>
      <c r="AJ53" s="1000"/>
      <c r="AK53" s="1000"/>
      <c r="AL53" s="1000"/>
      <c r="AM53" s="1000"/>
      <c r="AN53" s="1000"/>
      <c r="AO53" s="1000"/>
      <c r="AP53" s="1000"/>
      <c r="AQ53" s="1000"/>
      <c r="AR53" s="1000"/>
      <c r="AS53" s="1000"/>
      <c r="AT53" s="1000"/>
      <c r="AU53" s="1000"/>
      <c r="AV53" s="1001"/>
      <c r="AW53" s="1034" t="s">
        <v>280</v>
      </c>
      <c r="AX53" s="1035"/>
      <c r="AY53" s="1036"/>
      <c r="AZ53" s="1011" t="s">
        <v>281</v>
      </c>
      <c r="BA53" s="1011"/>
      <c r="BB53" s="1011"/>
      <c r="BC53" s="1012">
        <v>1</v>
      </c>
      <c r="BD53" s="1012"/>
      <c r="BE53" s="1012"/>
      <c r="BF53" s="1012"/>
      <c r="BG53" s="1012">
        <v>0.05</v>
      </c>
      <c r="BH53" s="1012"/>
      <c r="BI53" s="1012"/>
      <c r="BJ53" s="1012"/>
      <c r="BK53" s="1012"/>
      <c r="BL53" s="1054"/>
      <c r="BM53" s="1055"/>
      <c r="BN53" s="1055"/>
      <c r="BO53" s="1055"/>
      <c r="BP53" s="1056"/>
      <c r="BQ53" s="254"/>
    </row>
    <row r="54" spans="2:69" ht="9.75" customHeight="1">
      <c r="B54" s="5"/>
      <c r="C54" s="384"/>
      <c r="D54" s="384"/>
      <c r="E54" s="384"/>
      <c r="F54" s="384"/>
      <c r="G54" s="384"/>
      <c r="H54" s="384"/>
      <c r="I54" s="384"/>
      <c r="J54" s="384"/>
      <c r="K54" s="384"/>
      <c r="L54" s="384"/>
      <c r="M54" s="384"/>
      <c r="N54" s="384"/>
      <c r="O54" s="384"/>
      <c r="P54" s="384"/>
      <c r="Q54" s="384"/>
      <c r="R54" s="384"/>
      <c r="S54" s="384"/>
      <c r="T54" s="384"/>
      <c r="U54" s="384"/>
      <c r="V54" s="90"/>
      <c r="W54" s="90"/>
      <c r="X54" s="385"/>
      <c r="Y54" s="385"/>
      <c r="Z54" s="385"/>
      <c r="AA54" s="385"/>
      <c r="AB54" s="386"/>
      <c r="AC54" s="464"/>
      <c r="AF54" s="242"/>
      <c r="AG54" s="990">
        <v>9</v>
      </c>
      <c r="AH54" s="993" t="s">
        <v>282</v>
      </c>
      <c r="AI54" s="994"/>
      <c r="AJ54" s="994"/>
      <c r="AK54" s="994"/>
      <c r="AL54" s="994"/>
      <c r="AM54" s="994"/>
      <c r="AN54" s="994"/>
      <c r="AO54" s="994"/>
      <c r="AP54" s="994"/>
      <c r="AQ54" s="994"/>
      <c r="AR54" s="994"/>
      <c r="AS54" s="994"/>
      <c r="AT54" s="994"/>
      <c r="AU54" s="994"/>
      <c r="AV54" s="995"/>
      <c r="AW54" s="1019" t="s">
        <v>148</v>
      </c>
      <c r="AX54" s="1019"/>
      <c r="AY54" s="1019"/>
      <c r="AZ54" s="1027" t="s">
        <v>283</v>
      </c>
      <c r="BA54" s="1027"/>
      <c r="BB54" s="1027"/>
      <c r="BC54" s="1023">
        <v>1.1</v>
      </c>
      <c r="BD54" s="1023"/>
      <c r="BE54" s="1023"/>
      <c r="BF54" s="1023"/>
      <c r="BG54" s="1023">
        <v>0.1</v>
      </c>
      <c r="BH54" s="1023"/>
      <c r="BI54" s="1023"/>
      <c r="BJ54" s="1023"/>
      <c r="BK54" s="1023"/>
      <c r="BL54" s="1054"/>
      <c r="BM54" s="1055"/>
      <c r="BN54" s="1055"/>
      <c r="BO54" s="1055"/>
      <c r="BP54" s="1056"/>
      <c r="BQ54" s="254"/>
    </row>
    <row r="55" spans="2:69" ht="9.75" customHeight="1">
      <c r="B55" s="5"/>
      <c r="C55" s="384"/>
      <c r="D55" s="384"/>
      <c r="E55" s="384"/>
      <c r="F55" s="384"/>
      <c r="G55" s="384"/>
      <c r="H55" s="384"/>
      <c r="I55" s="384"/>
      <c r="J55" s="384"/>
      <c r="K55" s="384"/>
      <c r="L55" s="384"/>
      <c r="M55" s="384"/>
      <c r="N55" s="384"/>
      <c r="O55" s="384"/>
      <c r="P55" s="384"/>
      <c r="Q55" s="384"/>
      <c r="R55" s="384"/>
      <c r="S55" s="384"/>
      <c r="T55" s="384"/>
      <c r="U55" s="384"/>
      <c r="V55" s="90"/>
      <c r="W55" s="90"/>
      <c r="X55" s="385"/>
      <c r="Y55" s="385"/>
      <c r="Z55" s="385"/>
      <c r="AA55" s="385"/>
      <c r="AB55" s="386"/>
      <c r="AC55" s="464"/>
      <c r="AF55" s="242"/>
      <c r="AG55" s="992"/>
      <c r="AH55" s="999"/>
      <c r="AI55" s="1000"/>
      <c r="AJ55" s="1000"/>
      <c r="AK55" s="1000"/>
      <c r="AL55" s="1000"/>
      <c r="AM55" s="1000"/>
      <c r="AN55" s="1000"/>
      <c r="AO55" s="1000"/>
      <c r="AP55" s="1000"/>
      <c r="AQ55" s="1000"/>
      <c r="AR55" s="1000"/>
      <c r="AS55" s="1000"/>
      <c r="AT55" s="1000"/>
      <c r="AU55" s="1000"/>
      <c r="AV55" s="1001"/>
      <c r="AW55" s="1011" t="s">
        <v>284</v>
      </c>
      <c r="AX55" s="1011"/>
      <c r="AY55" s="1011"/>
      <c r="AZ55" s="1011" t="s">
        <v>285</v>
      </c>
      <c r="BA55" s="1011"/>
      <c r="BB55" s="1011"/>
      <c r="BC55" s="1012">
        <v>1</v>
      </c>
      <c r="BD55" s="1012"/>
      <c r="BE55" s="1012"/>
      <c r="BF55" s="1012"/>
      <c r="BG55" s="1012">
        <v>0.1</v>
      </c>
      <c r="BH55" s="1012"/>
      <c r="BI55" s="1012"/>
      <c r="BJ55" s="1012"/>
      <c r="BK55" s="1012"/>
      <c r="BL55" s="1054"/>
      <c r="BM55" s="1055"/>
      <c r="BN55" s="1055"/>
      <c r="BO55" s="1055"/>
      <c r="BP55" s="1056"/>
      <c r="BQ55" s="254"/>
    </row>
    <row r="56" spans="2:69" ht="9.75" customHeight="1">
      <c r="B56" s="5"/>
      <c r="C56" s="384"/>
      <c r="D56" s="384"/>
      <c r="E56" s="384"/>
      <c r="F56" s="384"/>
      <c r="G56" s="384"/>
      <c r="H56" s="384"/>
      <c r="I56" s="384"/>
      <c r="J56" s="384"/>
      <c r="K56" s="384"/>
      <c r="L56" s="384"/>
      <c r="M56" s="384"/>
      <c r="N56" s="384"/>
      <c r="O56" s="384"/>
      <c r="P56" s="384"/>
      <c r="Q56" s="384"/>
      <c r="R56" s="384"/>
      <c r="S56" s="384"/>
      <c r="T56" s="384"/>
      <c r="U56" s="384"/>
      <c r="V56" s="90"/>
      <c r="W56" s="90"/>
      <c r="X56" s="385"/>
      <c r="Y56" s="385"/>
      <c r="Z56" s="385"/>
      <c r="AA56" s="385"/>
      <c r="AB56" s="386"/>
      <c r="AC56" s="464"/>
      <c r="AF56" s="242"/>
      <c r="AG56" s="990">
        <v>10</v>
      </c>
      <c r="AH56" s="993" t="s">
        <v>297</v>
      </c>
      <c r="AI56" s="994"/>
      <c r="AJ56" s="994"/>
      <c r="AK56" s="994"/>
      <c r="AL56" s="994"/>
      <c r="AM56" s="994"/>
      <c r="AN56" s="994"/>
      <c r="AO56" s="994"/>
      <c r="AP56" s="994"/>
      <c r="AQ56" s="994"/>
      <c r="AR56" s="994"/>
      <c r="AS56" s="994"/>
      <c r="AT56" s="994"/>
      <c r="AU56" s="994"/>
      <c r="AV56" s="995"/>
      <c r="AW56" s="1031" t="s">
        <v>286</v>
      </c>
      <c r="AX56" s="1032"/>
      <c r="AY56" s="1033"/>
      <c r="AZ56" s="1027" t="s">
        <v>287</v>
      </c>
      <c r="BA56" s="1027"/>
      <c r="BB56" s="1027"/>
      <c r="BC56" s="1023">
        <v>1.1</v>
      </c>
      <c r="BD56" s="1023"/>
      <c r="BE56" s="1023"/>
      <c r="BF56" s="1023"/>
      <c r="BG56" s="1023">
        <v>0.15</v>
      </c>
      <c r="BH56" s="1023"/>
      <c r="BI56" s="1023"/>
      <c r="BJ56" s="1023"/>
      <c r="BK56" s="1023"/>
      <c r="BL56" s="1054"/>
      <c r="BM56" s="1055"/>
      <c r="BN56" s="1055"/>
      <c r="BO56" s="1055"/>
      <c r="BP56" s="1056"/>
      <c r="BQ56" s="254"/>
    </row>
    <row r="57" spans="2:69" ht="9.75" customHeight="1">
      <c r="B57" s="5"/>
      <c r="C57" s="384"/>
      <c r="D57" s="384"/>
      <c r="E57" s="384"/>
      <c r="F57" s="384"/>
      <c r="G57" s="384"/>
      <c r="H57" s="384"/>
      <c r="I57" s="384"/>
      <c r="J57" s="384"/>
      <c r="K57" s="384"/>
      <c r="L57" s="384"/>
      <c r="M57" s="384"/>
      <c r="N57" s="384"/>
      <c r="O57" s="384"/>
      <c r="P57" s="384"/>
      <c r="Q57" s="384"/>
      <c r="R57" s="384"/>
      <c r="S57" s="384"/>
      <c r="T57" s="384"/>
      <c r="U57" s="384"/>
      <c r="V57" s="90"/>
      <c r="W57" s="90"/>
      <c r="X57" s="385"/>
      <c r="Y57" s="385"/>
      <c r="Z57" s="385"/>
      <c r="AA57" s="385"/>
      <c r="AB57" s="386"/>
      <c r="AC57" s="464"/>
      <c r="AD57" s="464"/>
      <c r="AE57" s="464"/>
      <c r="AF57" s="242"/>
      <c r="AG57" s="991"/>
      <c r="AH57" s="996"/>
      <c r="AI57" s="997"/>
      <c r="AJ57" s="997"/>
      <c r="AK57" s="997"/>
      <c r="AL57" s="997"/>
      <c r="AM57" s="997"/>
      <c r="AN57" s="997"/>
      <c r="AO57" s="997"/>
      <c r="AP57" s="997"/>
      <c r="AQ57" s="997"/>
      <c r="AR57" s="997"/>
      <c r="AS57" s="997"/>
      <c r="AT57" s="997"/>
      <c r="AU57" s="997"/>
      <c r="AV57" s="998"/>
      <c r="AW57" s="1013"/>
      <c r="AX57" s="1014"/>
      <c r="AY57" s="1015"/>
      <c r="AZ57" s="1019" t="s">
        <v>288</v>
      </c>
      <c r="BA57" s="1019"/>
      <c r="BB57" s="1019"/>
      <c r="BC57" s="1020">
        <v>1.3</v>
      </c>
      <c r="BD57" s="1020"/>
      <c r="BE57" s="1020"/>
      <c r="BF57" s="1020"/>
      <c r="BG57" s="1020">
        <v>0.2</v>
      </c>
      <c r="BH57" s="1020"/>
      <c r="BI57" s="1020"/>
      <c r="BJ57" s="1020"/>
      <c r="BK57" s="1020"/>
      <c r="BL57" s="1054"/>
      <c r="BM57" s="1055"/>
      <c r="BN57" s="1055"/>
      <c r="BO57" s="1055"/>
      <c r="BP57" s="1056"/>
      <c r="BQ57" s="254"/>
    </row>
    <row r="58" spans="2:69" ht="12.75" customHeight="1">
      <c r="B58" s="5"/>
      <c r="C58" s="384"/>
      <c r="D58" s="384"/>
      <c r="E58" s="384"/>
      <c r="F58" s="384"/>
      <c r="G58" s="384"/>
      <c r="H58" s="384"/>
      <c r="I58" s="384"/>
      <c r="J58" s="384"/>
      <c r="K58" s="384"/>
      <c r="L58" s="384"/>
      <c r="M58" s="384"/>
      <c r="N58" s="384"/>
      <c r="O58" s="384"/>
      <c r="P58" s="384"/>
      <c r="Q58" s="384"/>
      <c r="R58" s="384"/>
      <c r="S58" s="384"/>
      <c r="T58" s="384"/>
      <c r="U58" s="384"/>
      <c r="V58" s="90"/>
      <c r="W58" s="90"/>
      <c r="X58" s="385"/>
      <c r="Y58" s="385"/>
      <c r="Z58" s="385"/>
      <c r="AA58" s="385"/>
      <c r="AB58" s="386"/>
      <c r="AC58" s="464"/>
      <c r="AD58" s="462">
        <f>T25</f>
        <v>0</v>
      </c>
      <c r="AE58" s="485">
        <f>BR3</f>
        <v>1</v>
      </c>
      <c r="AF58" s="253"/>
      <c r="AG58" s="991"/>
      <c r="AH58" s="996"/>
      <c r="AI58" s="997"/>
      <c r="AJ58" s="997"/>
      <c r="AK58" s="997"/>
      <c r="AL58" s="997"/>
      <c r="AM58" s="997"/>
      <c r="AN58" s="997"/>
      <c r="AO58" s="997"/>
      <c r="AP58" s="997"/>
      <c r="AQ58" s="997"/>
      <c r="AR58" s="997"/>
      <c r="AS58" s="997"/>
      <c r="AT58" s="997"/>
      <c r="AU58" s="997"/>
      <c r="AV58" s="998"/>
      <c r="AW58" s="1013" t="s">
        <v>289</v>
      </c>
      <c r="AX58" s="1014"/>
      <c r="AY58" s="1015"/>
      <c r="AZ58" s="1019" t="s">
        <v>290</v>
      </c>
      <c r="BA58" s="1019"/>
      <c r="BB58" s="1019"/>
      <c r="BC58" s="1020">
        <v>1.1</v>
      </c>
      <c r="BD58" s="1020"/>
      <c r="BE58" s="1020"/>
      <c r="BF58" s="1020"/>
      <c r="BG58" s="1020">
        <v>0.1</v>
      </c>
      <c r="BH58" s="1020"/>
      <c r="BI58" s="1020"/>
      <c r="BJ58" s="1020"/>
      <c r="BK58" s="1020"/>
      <c r="BL58" s="1054"/>
      <c r="BM58" s="1055"/>
      <c r="BN58" s="1055"/>
      <c r="BO58" s="1055"/>
      <c r="BP58" s="1056"/>
      <c r="BQ58" s="254"/>
    </row>
    <row r="59" spans="2:69" ht="9.75" customHeight="1">
      <c r="B59" s="5"/>
      <c r="C59" s="384"/>
      <c r="D59" s="384"/>
      <c r="E59" s="384"/>
      <c r="F59" s="384"/>
      <c r="G59" s="384"/>
      <c r="H59" s="384"/>
      <c r="I59" s="384"/>
      <c r="J59" s="384"/>
      <c r="K59" s="384"/>
      <c r="L59" s="384"/>
      <c r="M59" s="384"/>
      <c r="N59" s="384"/>
      <c r="O59" s="384"/>
      <c r="P59" s="384"/>
      <c r="Q59" s="384"/>
      <c r="R59" s="384"/>
      <c r="S59" s="384"/>
      <c r="T59" s="384"/>
      <c r="U59" s="384"/>
      <c r="V59" s="90"/>
      <c r="W59" s="90"/>
      <c r="X59" s="385"/>
      <c r="Y59" s="385"/>
      <c r="Z59" s="385"/>
      <c r="AA59" s="385"/>
      <c r="AB59" s="386"/>
      <c r="AC59" s="464"/>
      <c r="AD59" s="462">
        <f>U25</f>
        <v>0</v>
      </c>
      <c r="AE59" s="485">
        <f>BR3</f>
        <v>1</v>
      </c>
      <c r="AF59" s="253"/>
      <c r="AG59" s="991"/>
      <c r="AH59" s="996"/>
      <c r="AI59" s="997"/>
      <c r="AJ59" s="997"/>
      <c r="AK59" s="997"/>
      <c r="AL59" s="997"/>
      <c r="AM59" s="997"/>
      <c r="AN59" s="997"/>
      <c r="AO59" s="997"/>
      <c r="AP59" s="997"/>
      <c r="AQ59" s="997"/>
      <c r="AR59" s="997"/>
      <c r="AS59" s="997"/>
      <c r="AT59" s="997"/>
      <c r="AU59" s="997"/>
      <c r="AV59" s="998"/>
      <c r="AW59" s="1016"/>
      <c r="AX59" s="1017"/>
      <c r="AY59" s="1018"/>
      <c r="AZ59" s="1021" t="s">
        <v>291</v>
      </c>
      <c r="BA59" s="1021"/>
      <c r="BB59" s="1021"/>
      <c r="BC59" s="1022">
        <v>1.1</v>
      </c>
      <c r="BD59" s="1022"/>
      <c r="BE59" s="1022"/>
      <c r="BF59" s="1022"/>
      <c r="BG59" s="1022">
        <v>0.15</v>
      </c>
      <c r="BH59" s="1022"/>
      <c r="BI59" s="1022"/>
      <c r="BJ59" s="1022"/>
      <c r="BK59" s="1022"/>
      <c r="BL59" s="1054"/>
      <c r="BM59" s="1055"/>
      <c r="BN59" s="1055"/>
      <c r="BO59" s="1055"/>
      <c r="BP59" s="1056"/>
      <c r="BQ59" s="254"/>
    </row>
    <row r="60" spans="2:69" ht="9.75" customHeight="1">
      <c r="B60" s="5"/>
      <c r="C60" s="384"/>
      <c r="D60" s="384"/>
      <c r="E60" s="384"/>
      <c r="F60" s="384"/>
      <c r="G60" s="384"/>
      <c r="H60" s="384"/>
      <c r="I60" s="384"/>
      <c r="J60" s="384"/>
      <c r="K60" s="384"/>
      <c r="L60" s="384"/>
      <c r="M60" s="384"/>
      <c r="N60" s="384"/>
      <c r="O60" s="384"/>
      <c r="P60" s="384"/>
      <c r="Q60" s="384"/>
      <c r="R60" s="384"/>
      <c r="S60" s="384"/>
      <c r="T60" s="384"/>
      <c r="U60" s="384"/>
      <c r="V60" s="90"/>
      <c r="W60" s="90"/>
      <c r="X60" s="385"/>
      <c r="Y60" s="385"/>
      <c r="Z60" s="385"/>
      <c r="AA60" s="385"/>
      <c r="AB60" s="386"/>
      <c r="AC60" s="464"/>
      <c r="AD60" s="463" t="s">
        <v>601</v>
      </c>
      <c r="AE60" s="464"/>
      <c r="AF60" s="253"/>
      <c r="AG60" s="991"/>
      <c r="AH60" s="996"/>
      <c r="AI60" s="997"/>
      <c r="AJ60" s="997"/>
      <c r="AK60" s="997"/>
      <c r="AL60" s="997"/>
      <c r="AM60" s="997"/>
      <c r="AN60" s="997"/>
      <c r="AO60" s="997"/>
      <c r="AP60" s="997"/>
      <c r="AQ60" s="997"/>
      <c r="AR60" s="997"/>
      <c r="AS60" s="997"/>
      <c r="AT60" s="997"/>
      <c r="AU60" s="997"/>
      <c r="AV60" s="998"/>
      <c r="AW60" s="1019" t="s">
        <v>292</v>
      </c>
      <c r="AX60" s="1019"/>
      <c r="AY60" s="1019"/>
      <c r="AZ60" s="1019" t="s">
        <v>293</v>
      </c>
      <c r="BA60" s="1019"/>
      <c r="BB60" s="1019"/>
      <c r="BC60" s="1020">
        <v>1.1</v>
      </c>
      <c r="BD60" s="1020"/>
      <c r="BE60" s="1020"/>
      <c r="BF60" s="1020"/>
      <c r="BG60" s="1020">
        <v>0.15</v>
      </c>
      <c r="BH60" s="1020"/>
      <c r="BI60" s="1020"/>
      <c r="BJ60" s="1020"/>
      <c r="BK60" s="1020"/>
      <c r="BL60" s="1054"/>
      <c r="BM60" s="1055"/>
      <c r="BN60" s="1055"/>
      <c r="BO60" s="1055"/>
      <c r="BP60" s="1056"/>
      <c r="BQ60" s="254"/>
    </row>
    <row r="61" spans="2:69" ht="9.75" customHeight="1">
      <c r="B61" s="5"/>
      <c r="C61" s="384"/>
      <c r="D61" s="384"/>
      <c r="E61" s="384"/>
      <c r="F61" s="384"/>
      <c r="G61" s="384"/>
      <c r="H61" s="384"/>
      <c r="I61" s="384"/>
      <c r="J61" s="384"/>
      <c r="K61" s="384"/>
      <c r="L61" s="384"/>
      <c r="M61" s="384"/>
      <c r="N61" s="384"/>
      <c r="O61" s="384"/>
      <c r="P61" s="384"/>
      <c r="Q61" s="384"/>
      <c r="R61" s="384"/>
      <c r="S61" s="384"/>
      <c r="T61" s="384"/>
      <c r="U61" s="384"/>
      <c r="V61" s="90"/>
      <c r="W61" s="90"/>
      <c r="X61" s="385"/>
      <c r="Y61" s="385"/>
      <c r="Z61" s="385"/>
      <c r="AA61" s="385"/>
      <c r="AB61" s="386"/>
      <c r="AC61" s="464"/>
      <c r="AD61" s="463" t="s">
        <v>602</v>
      </c>
      <c r="AE61" s="464"/>
      <c r="AF61" s="253"/>
      <c r="AG61" s="991"/>
      <c r="AH61" s="996"/>
      <c r="AI61" s="997"/>
      <c r="AJ61" s="997"/>
      <c r="AK61" s="997"/>
      <c r="AL61" s="997"/>
      <c r="AM61" s="997"/>
      <c r="AN61" s="997"/>
      <c r="AO61" s="997"/>
      <c r="AP61" s="997"/>
      <c r="AQ61" s="997"/>
      <c r="AR61" s="997"/>
      <c r="AS61" s="997"/>
      <c r="AT61" s="997"/>
      <c r="AU61" s="997"/>
      <c r="AV61" s="998"/>
      <c r="AW61" s="1013" t="s">
        <v>294</v>
      </c>
      <c r="AX61" s="1014"/>
      <c r="AY61" s="1015"/>
      <c r="AZ61" s="1019" t="s">
        <v>295</v>
      </c>
      <c r="BA61" s="1019"/>
      <c r="BB61" s="1019"/>
      <c r="BC61" s="1020">
        <v>1.3</v>
      </c>
      <c r="BD61" s="1020"/>
      <c r="BE61" s="1020"/>
      <c r="BF61" s="1020"/>
      <c r="BG61" s="1020">
        <v>0.2</v>
      </c>
      <c r="BH61" s="1020"/>
      <c r="BI61" s="1020"/>
      <c r="BJ61" s="1020"/>
      <c r="BK61" s="1020"/>
      <c r="BL61" s="1054"/>
      <c r="BM61" s="1055"/>
      <c r="BN61" s="1055"/>
      <c r="BO61" s="1055"/>
      <c r="BP61" s="1056"/>
      <c r="BQ61" s="254"/>
    </row>
    <row r="62" spans="2:69" ht="9.75" customHeight="1">
      <c r="B62" s="5"/>
      <c r="C62" s="384"/>
      <c r="D62" s="384"/>
      <c r="E62" s="384"/>
      <c r="F62" s="384"/>
      <c r="G62" s="384"/>
      <c r="H62" s="384"/>
      <c r="I62" s="384"/>
      <c r="J62" s="384"/>
      <c r="K62" s="384"/>
      <c r="L62" s="384"/>
      <c r="M62" s="384"/>
      <c r="N62" s="384"/>
      <c r="O62" s="384"/>
      <c r="P62" s="384"/>
      <c r="Q62" s="384"/>
      <c r="R62" s="384"/>
      <c r="S62" s="384"/>
      <c r="T62" s="384"/>
      <c r="U62" s="384"/>
      <c r="V62" s="90"/>
      <c r="W62" s="90"/>
      <c r="X62" s="385"/>
      <c r="Y62" s="385"/>
      <c r="Z62" s="385"/>
      <c r="AA62" s="385"/>
      <c r="AB62" s="386"/>
      <c r="AC62" s="464"/>
      <c r="AD62" s="464"/>
      <c r="AE62" s="464"/>
      <c r="AF62" s="253"/>
      <c r="AG62" s="992"/>
      <c r="AH62" s="999"/>
      <c r="AI62" s="1000"/>
      <c r="AJ62" s="1000"/>
      <c r="AK62" s="1000"/>
      <c r="AL62" s="1000"/>
      <c r="AM62" s="1000"/>
      <c r="AN62" s="1000"/>
      <c r="AO62" s="1000"/>
      <c r="AP62" s="1000"/>
      <c r="AQ62" s="1000"/>
      <c r="AR62" s="1000"/>
      <c r="AS62" s="1000"/>
      <c r="AT62" s="1000"/>
      <c r="AU62" s="1000"/>
      <c r="AV62" s="1001"/>
      <c r="AW62" s="1034"/>
      <c r="AX62" s="1035"/>
      <c r="AY62" s="1036"/>
      <c r="AZ62" s="1011" t="s">
        <v>296</v>
      </c>
      <c r="BA62" s="1011"/>
      <c r="BB62" s="1011"/>
      <c r="BC62" s="1012">
        <v>1.1</v>
      </c>
      <c r="BD62" s="1012"/>
      <c r="BE62" s="1012"/>
      <c r="BF62" s="1012"/>
      <c r="BG62" s="1012">
        <v>0.1</v>
      </c>
      <c r="BH62" s="1012"/>
      <c r="BI62" s="1012"/>
      <c r="BJ62" s="1012"/>
      <c r="BK62" s="1012"/>
      <c r="BL62" s="1054"/>
      <c r="BM62" s="1055"/>
      <c r="BN62" s="1055"/>
      <c r="BO62" s="1055"/>
      <c r="BP62" s="1056"/>
      <c r="BQ62" s="254"/>
    </row>
    <row r="63" spans="2:69" ht="9.75" customHeight="1">
      <c r="B63" s="5"/>
      <c r="C63" s="384"/>
      <c r="D63" s="384"/>
      <c r="E63" s="384"/>
      <c r="F63" s="384"/>
      <c r="G63" s="384"/>
      <c r="H63" s="384"/>
      <c r="I63" s="384"/>
      <c r="J63" s="384"/>
      <c r="K63" s="384"/>
      <c r="L63" s="384"/>
      <c r="M63" s="384"/>
      <c r="N63" s="384"/>
      <c r="O63" s="384"/>
      <c r="P63" s="384"/>
      <c r="Q63" s="384"/>
      <c r="R63" s="384"/>
      <c r="S63" s="384"/>
      <c r="T63" s="384"/>
      <c r="U63" s="384"/>
      <c r="V63" s="90"/>
      <c r="W63" s="90"/>
      <c r="X63" s="385"/>
      <c r="Y63" s="385"/>
      <c r="Z63" s="385"/>
      <c r="AA63" s="385"/>
      <c r="AB63" s="386"/>
      <c r="AC63" s="464"/>
      <c r="AD63" s="464"/>
      <c r="AE63" s="464"/>
      <c r="AF63" s="253"/>
      <c r="AG63" s="990">
        <v>11</v>
      </c>
      <c r="AH63" s="993" t="s">
        <v>298</v>
      </c>
      <c r="AI63" s="994"/>
      <c r="AJ63" s="994"/>
      <c r="AK63" s="994"/>
      <c r="AL63" s="994"/>
      <c r="AM63" s="994"/>
      <c r="AN63" s="994"/>
      <c r="AO63" s="994"/>
      <c r="AP63" s="994"/>
      <c r="AQ63" s="994"/>
      <c r="AR63" s="994"/>
      <c r="AS63" s="994"/>
      <c r="AT63" s="994"/>
      <c r="AU63" s="994"/>
      <c r="AV63" s="995"/>
      <c r="AW63" s="1002" t="s">
        <v>299</v>
      </c>
      <c r="AX63" s="1003"/>
      <c r="AY63" s="1004"/>
      <c r="AZ63" s="1027" t="s">
        <v>300</v>
      </c>
      <c r="BA63" s="1027"/>
      <c r="BB63" s="1027"/>
      <c r="BC63" s="1023">
        <v>1.5</v>
      </c>
      <c r="BD63" s="1023"/>
      <c r="BE63" s="1023"/>
      <c r="BF63" s="1023"/>
      <c r="BG63" s="1023">
        <v>0.2</v>
      </c>
      <c r="BH63" s="1023"/>
      <c r="BI63" s="1023"/>
      <c r="BJ63" s="1023"/>
      <c r="BK63" s="1023"/>
      <c r="BL63" s="1054"/>
      <c r="BM63" s="1055"/>
      <c r="BN63" s="1055"/>
      <c r="BO63" s="1055"/>
      <c r="BP63" s="1056"/>
      <c r="BQ63" s="254"/>
    </row>
    <row r="64" spans="2:69" ht="9.75" customHeight="1">
      <c r="B64" s="5"/>
      <c r="C64" s="384"/>
      <c r="D64" s="384"/>
      <c r="E64" s="384"/>
      <c r="F64" s="384"/>
      <c r="G64" s="384"/>
      <c r="H64" s="384"/>
      <c r="I64" s="384"/>
      <c r="J64" s="384"/>
      <c r="K64" s="384"/>
      <c r="L64" s="384"/>
      <c r="M64" s="384"/>
      <c r="N64" s="384"/>
      <c r="O64" s="384"/>
      <c r="P64" s="384"/>
      <c r="Q64" s="384"/>
      <c r="R64" s="384"/>
      <c r="S64" s="384"/>
      <c r="T64" s="384"/>
      <c r="U64" s="384"/>
      <c r="V64" s="90"/>
      <c r="W64" s="90"/>
      <c r="X64" s="385"/>
      <c r="Y64" s="385"/>
      <c r="Z64" s="385"/>
      <c r="AA64" s="385"/>
      <c r="AB64" s="386"/>
      <c r="AC64" s="464"/>
      <c r="AD64" s="464"/>
      <c r="AE64" s="464"/>
      <c r="AF64" s="253"/>
      <c r="AG64" s="991"/>
      <c r="AH64" s="996"/>
      <c r="AI64" s="997"/>
      <c r="AJ64" s="997"/>
      <c r="AK64" s="997"/>
      <c r="AL64" s="997"/>
      <c r="AM64" s="997"/>
      <c r="AN64" s="997"/>
      <c r="AO64" s="997"/>
      <c r="AP64" s="997"/>
      <c r="AQ64" s="997"/>
      <c r="AR64" s="997"/>
      <c r="AS64" s="997"/>
      <c r="AT64" s="997"/>
      <c r="AU64" s="997"/>
      <c r="AV64" s="998"/>
      <c r="AW64" s="1005"/>
      <c r="AX64" s="1006"/>
      <c r="AY64" s="1007"/>
      <c r="AZ64" s="1019" t="s">
        <v>301</v>
      </c>
      <c r="BA64" s="1019"/>
      <c r="BB64" s="1019"/>
      <c r="BC64" s="1020">
        <v>1.1</v>
      </c>
      <c r="BD64" s="1020"/>
      <c r="BE64" s="1020"/>
      <c r="BF64" s="1020"/>
      <c r="BG64" s="1020">
        <v>0.1</v>
      </c>
      <c r="BH64" s="1020"/>
      <c r="BI64" s="1020"/>
      <c r="BJ64" s="1020"/>
      <c r="BK64" s="1020"/>
      <c r="BL64" s="1054"/>
      <c r="BM64" s="1055"/>
      <c r="BN64" s="1055"/>
      <c r="BO64" s="1055"/>
      <c r="BP64" s="1056"/>
      <c r="BQ64" s="254"/>
    </row>
    <row r="65" spans="2:69" ht="9.75" customHeight="1">
      <c r="B65" s="5"/>
      <c r="C65" s="384"/>
      <c r="D65" s="384"/>
      <c r="E65" s="384"/>
      <c r="F65" s="384"/>
      <c r="G65" s="384"/>
      <c r="H65" s="384"/>
      <c r="I65" s="384"/>
      <c r="J65" s="384"/>
      <c r="K65" s="384"/>
      <c r="L65" s="384"/>
      <c r="M65" s="384"/>
      <c r="N65" s="384"/>
      <c r="O65" s="384"/>
      <c r="P65" s="384"/>
      <c r="Q65" s="384"/>
      <c r="R65" s="384"/>
      <c r="S65" s="384"/>
      <c r="T65" s="384"/>
      <c r="U65" s="384"/>
      <c r="V65" s="90"/>
      <c r="W65" s="90"/>
      <c r="X65" s="385"/>
      <c r="Y65" s="385"/>
      <c r="Z65" s="385"/>
      <c r="AA65" s="385"/>
      <c r="AB65" s="386"/>
      <c r="AC65" s="464"/>
      <c r="AD65" s="462">
        <f>T28</f>
        <v>0</v>
      </c>
      <c r="AE65" s="465">
        <f>BS3</f>
        <v>0.1</v>
      </c>
      <c r="AF65" s="253"/>
      <c r="AG65" s="992"/>
      <c r="AH65" s="999"/>
      <c r="AI65" s="1000"/>
      <c r="AJ65" s="1000"/>
      <c r="AK65" s="1000"/>
      <c r="AL65" s="1000"/>
      <c r="AM65" s="1000"/>
      <c r="AN65" s="1000"/>
      <c r="AO65" s="1000"/>
      <c r="AP65" s="1000"/>
      <c r="AQ65" s="1000"/>
      <c r="AR65" s="1000"/>
      <c r="AS65" s="1000"/>
      <c r="AT65" s="1000"/>
      <c r="AU65" s="1000"/>
      <c r="AV65" s="1001"/>
      <c r="AW65" s="1008"/>
      <c r="AX65" s="1009"/>
      <c r="AY65" s="1010"/>
      <c r="AZ65" s="1011" t="s">
        <v>302</v>
      </c>
      <c r="BA65" s="1011"/>
      <c r="BB65" s="1011"/>
      <c r="BC65" s="1012">
        <v>1.5</v>
      </c>
      <c r="BD65" s="1012"/>
      <c r="BE65" s="1012"/>
      <c r="BF65" s="1012"/>
      <c r="BG65" s="1012">
        <v>0.2</v>
      </c>
      <c r="BH65" s="1012"/>
      <c r="BI65" s="1012"/>
      <c r="BJ65" s="1012"/>
      <c r="BK65" s="1012"/>
      <c r="BL65" s="1054"/>
      <c r="BM65" s="1055"/>
      <c r="BN65" s="1055"/>
      <c r="BO65" s="1055"/>
      <c r="BP65" s="1056"/>
      <c r="BQ65" s="254"/>
    </row>
    <row r="66" spans="2:69" ht="9.75" customHeight="1">
      <c r="B66" s="5"/>
      <c r="C66" s="384"/>
      <c r="D66" s="384"/>
      <c r="E66" s="384"/>
      <c r="F66" s="384"/>
      <c r="G66" s="384"/>
      <c r="H66" s="384"/>
      <c r="I66" s="384"/>
      <c r="J66" s="384"/>
      <c r="K66" s="384"/>
      <c r="L66" s="384"/>
      <c r="M66" s="384"/>
      <c r="N66" s="384"/>
      <c r="O66" s="384"/>
      <c r="P66" s="384"/>
      <c r="Q66" s="384"/>
      <c r="R66" s="384"/>
      <c r="S66" s="384"/>
      <c r="T66" s="384"/>
      <c r="U66" s="384"/>
      <c r="V66" s="90"/>
      <c r="W66" s="90"/>
      <c r="X66" s="385"/>
      <c r="Y66" s="385"/>
      <c r="Z66" s="385"/>
      <c r="AA66" s="385"/>
      <c r="AB66" s="386"/>
      <c r="AC66" s="464"/>
      <c r="AD66" s="462">
        <f>U28</f>
        <v>0</v>
      </c>
      <c r="AE66" s="465">
        <f>BS3</f>
        <v>0.1</v>
      </c>
      <c r="AF66" s="242"/>
      <c r="AG66" s="990">
        <v>12</v>
      </c>
      <c r="AH66" s="993" t="s">
        <v>303</v>
      </c>
      <c r="AI66" s="994"/>
      <c r="AJ66" s="994"/>
      <c r="AK66" s="994"/>
      <c r="AL66" s="994"/>
      <c r="AM66" s="994"/>
      <c r="AN66" s="994"/>
      <c r="AO66" s="994"/>
      <c r="AP66" s="994"/>
      <c r="AQ66" s="994"/>
      <c r="AR66" s="994"/>
      <c r="AS66" s="994"/>
      <c r="AT66" s="994"/>
      <c r="AU66" s="994"/>
      <c r="AV66" s="995"/>
      <c r="AW66" s="1002" t="s">
        <v>304</v>
      </c>
      <c r="AX66" s="1003"/>
      <c r="AY66" s="1004"/>
      <c r="AZ66" s="1027" t="s">
        <v>305</v>
      </c>
      <c r="BA66" s="1027"/>
      <c r="BB66" s="1027"/>
      <c r="BC66" s="1023">
        <v>1.1</v>
      </c>
      <c r="BD66" s="1023"/>
      <c r="BE66" s="1023"/>
      <c r="BF66" s="1023"/>
      <c r="BG66" s="1023">
        <v>0.1</v>
      </c>
      <c r="BH66" s="1023"/>
      <c r="BI66" s="1023"/>
      <c r="BJ66" s="1023"/>
      <c r="BK66" s="1023"/>
      <c r="BL66" s="1054"/>
      <c r="BM66" s="1055"/>
      <c r="BN66" s="1055"/>
      <c r="BO66" s="1055"/>
      <c r="BP66" s="1056"/>
      <c r="BQ66" s="254"/>
    </row>
    <row r="67" spans="2:69" ht="9.75" customHeight="1">
      <c r="B67" s="5"/>
      <c r="C67" s="384"/>
      <c r="D67" s="384"/>
      <c r="E67" s="384"/>
      <c r="F67" s="384"/>
      <c r="G67" s="384"/>
      <c r="H67" s="384"/>
      <c r="I67" s="384"/>
      <c r="J67" s="384"/>
      <c r="K67" s="384"/>
      <c r="L67" s="384"/>
      <c r="M67" s="384"/>
      <c r="N67" s="384"/>
      <c r="O67" s="384"/>
      <c r="P67" s="384"/>
      <c r="Q67" s="384"/>
      <c r="R67" s="384"/>
      <c r="S67" s="384"/>
      <c r="T67" s="384"/>
      <c r="U67" s="384"/>
      <c r="V67" s="90"/>
      <c r="W67" s="90"/>
      <c r="X67" s="385"/>
      <c r="Y67" s="385"/>
      <c r="Z67" s="385"/>
      <c r="AA67" s="385"/>
      <c r="AB67" s="386"/>
      <c r="AC67" s="464"/>
      <c r="AD67" s="464"/>
      <c r="AE67" s="464"/>
      <c r="AF67" s="242"/>
      <c r="AG67" s="992"/>
      <c r="AH67" s="999"/>
      <c r="AI67" s="1000"/>
      <c r="AJ67" s="1000"/>
      <c r="AK67" s="1000"/>
      <c r="AL67" s="1000"/>
      <c r="AM67" s="1000"/>
      <c r="AN67" s="1000"/>
      <c r="AO67" s="1000"/>
      <c r="AP67" s="1000"/>
      <c r="AQ67" s="1000"/>
      <c r="AR67" s="1000"/>
      <c r="AS67" s="1000"/>
      <c r="AT67" s="1000"/>
      <c r="AU67" s="1000"/>
      <c r="AV67" s="1001"/>
      <c r="AW67" s="1008"/>
      <c r="AX67" s="1009"/>
      <c r="AY67" s="1010"/>
      <c r="AZ67" s="1011" t="s">
        <v>306</v>
      </c>
      <c r="BA67" s="1011"/>
      <c r="BB67" s="1011"/>
      <c r="BC67" s="1012">
        <v>1</v>
      </c>
      <c r="BD67" s="1012"/>
      <c r="BE67" s="1012"/>
      <c r="BF67" s="1012"/>
      <c r="BG67" s="1012">
        <v>0.05</v>
      </c>
      <c r="BH67" s="1012"/>
      <c r="BI67" s="1012"/>
      <c r="BJ67" s="1012"/>
      <c r="BK67" s="1012"/>
      <c r="BL67" s="1054"/>
      <c r="BM67" s="1055"/>
      <c r="BN67" s="1055"/>
      <c r="BO67" s="1055"/>
      <c r="BP67" s="1056"/>
      <c r="BQ67" s="254"/>
    </row>
    <row r="68" spans="2:69" ht="9.75" customHeight="1">
      <c r="B68" s="5"/>
      <c r="C68" s="384"/>
      <c r="D68" s="384"/>
      <c r="E68" s="384"/>
      <c r="F68" s="384"/>
      <c r="G68" s="384"/>
      <c r="H68" s="384"/>
      <c r="I68" s="384"/>
      <c r="J68" s="384"/>
      <c r="K68" s="384"/>
      <c r="L68" s="384"/>
      <c r="M68" s="384"/>
      <c r="N68" s="384"/>
      <c r="O68" s="384"/>
      <c r="P68" s="384"/>
      <c r="Q68" s="384"/>
      <c r="R68" s="384"/>
      <c r="S68" s="384"/>
      <c r="T68" s="384"/>
      <c r="U68" s="384"/>
      <c r="V68" s="90"/>
      <c r="W68" s="90"/>
      <c r="X68" s="385"/>
      <c r="Y68" s="385"/>
      <c r="Z68" s="385"/>
      <c r="AA68" s="385"/>
      <c r="AB68" s="386"/>
      <c r="AC68" s="464"/>
      <c r="AD68" s="464"/>
      <c r="AE68" s="464"/>
      <c r="AF68" s="242"/>
      <c r="AG68" s="990">
        <v>13</v>
      </c>
      <c r="AH68" s="993" t="s">
        <v>313</v>
      </c>
      <c r="AI68" s="994"/>
      <c r="AJ68" s="994"/>
      <c r="AK68" s="994"/>
      <c r="AL68" s="994"/>
      <c r="AM68" s="994"/>
      <c r="AN68" s="994"/>
      <c r="AO68" s="994"/>
      <c r="AP68" s="994"/>
      <c r="AQ68" s="994"/>
      <c r="AR68" s="994"/>
      <c r="AS68" s="994"/>
      <c r="AT68" s="994"/>
      <c r="AU68" s="994"/>
      <c r="AV68" s="995"/>
      <c r="AW68" s="1002" t="s">
        <v>307</v>
      </c>
      <c r="AX68" s="1003"/>
      <c r="AY68" s="1004"/>
      <c r="AZ68" s="1027" t="s">
        <v>308</v>
      </c>
      <c r="BA68" s="1027"/>
      <c r="BB68" s="1027"/>
      <c r="BC68" s="1023">
        <v>1</v>
      </c>
      <c r="BD68" s="1023"/>
      <c r="BE68" s="1023"/>
      <c r="BF68" s="1023"/>
      <c r="BG68" s="1023">
        <v>0.05</v>
      </c>
      <c r="BH68" s="1023"/>
      <c r="BI68" s="1023"/>
      <c r="BJ68" s="1023"/>
      <c r="BK68" s="1023"/>
      <c r="BL68" s="1054"/>
      <c r="BM68" s="1055"/>
      <c r="BN68" s="1055"/>
      <c r="BO68" s="1055"/>
      <c r="BP68" s="1056"/>
      <c r="BQ68" s="254"/>
    </row>
    <row r="69" spans="2:69" ht="9.75" customHeight="1">
      <c r="B69" s="5"/>
      <c r="C69" s="384"/>
      <c r="D69" s="384"/>
      <c r="E69" s="384"/>
      <c r="F69" s="384"/>
      <c r="G69" s="384"/>
      <c r="H69" s="384"/>
      <c r="I69" s="384"/>
      <c r="J69" s="384"/>
      <c r="K69" s="384"/>
      <c r="L69" s="384"/>
      <c r="M69" s="384"/>
      <c r="N69" s="384"/>
      <c r="O69" s="384"/>
      <c r="P69" s="384"/>
      <c r="Q69" s="384"/>
      <c r="R69" s="384"/>
      <c r="S69" s="384"/>
      <c r="T69" s="384"/>
      <c r="U69" s="384"/>
      <c r="V69" s="90"/>
      <c r="W69" s="90"/>
      <c r="X69" s="385"/>
      <c r="Y69" s="385"/>
      <c r="Z69" s="385"/>
      <c r="AA69" s="385"/>
      <c r="AB69" s="386"/>
      <c r="AC69" s="464"/>
      <c r="AD69" s="464"/>
      <c r="AE69" s="464"/>
      <c r="AF69" s="242"/>
      <c r="AG69" s="991"/>
      <c r="AH69" s="996"/>
      <c r="AI69" s="997"/>
      <c r="AJ69" s="997"/>
      <c r="AK69" s="997"/>
      <c r="AL69" s="997"/>
      <c r="AM69" s="997"/>
      <c r="AN69" s="997"/>
      <c r="AO69" s="997"/>
      <c r="AP69" s="997"/>
      <c r="AQ69" s="997"/>
      <c r="AR69" s="997"/>
      <c r="AS69" s="997"/>
      <c r="AT69" s="997"/>
      <c r="AU69" s="997"/>
      <c r="AV69" s="998"/>
      <c r="AW69" s="1005"/>
      <c r="AX69" s="1006"/>
      <c r="AY69" s="1007"/>
      <c r="AZ69" s="1021" t="s">
        <v>59</v>
      </c>
      <c r="BA69" s="1021"/>
      <c r="BB69" s="1021"/>
      <c r="BC69" s="1022">
        <v>1.2</v>
      </c>
      <c r="BD69" s="1022"/>
      <c r="BE69" s="1022"/>
      <c r="BF69" s="1022"/>
      <c r="BG69" s="1022">
        <v>0.15</v>
      </c>
      <c r="BH69" s="1022"/>
      <c r="BI69" s="1022"/>
      <c r="BJ69" s="1022"/>
      <c r="BK69" s="1022"/>
      <c r="BL69" s="1054"/>
      <c r="BM69" s="1055"/>
      <c r="BN69" s="1055"/>
      <c r="BO69" s="1055"/>
      <c r="BP69" s="1056"/>
      <c r="BQ69" s="254"/>
    </row>
    <row r="70" spans="2:69" ht="9.75" customHeight="1">
      <c r="B70" s="5"/>
      <c r="C70" s="384"/>
      <c r="D70" s="384"/>
      <c r="E70" s="384"/>
      <c r="F70" s="384"/>
      <c r="G70" s="384"/>
      <c r="H70" s="384"/>
      <c r="I70" s="384"/>
      <c r="J70" s="384"/>
      <c r="K70" s="384"/>
      <c r="L70" s="384"/>
      <c r="M70" s="384"/>
      <c r="N70" s="384"/>
      <c r="O70" s="384"/>
      <c r="P70" s="384"/>
      <c r="Q70" s="384"/>
      <c r="R70" s="384"/>
      <c r="S70" s="384"/>
      <c r="T70" s="384"/>
      <c r="U70" s="384"/>
      <c r="V70" s="90"/>
      <c r="W70" s="90"/>
      <c r="X70" s="385"/>
      <c r="Y70" s="385"/>
      <c r="Z70" s="385"/>
      <c r="AA70" s="385"/>
      <c r="AB70" s="386"/>
      <c r="AC70" s="464"/>
      <c r="AD70" s="464"/>
      <c r="AE70" s="464"/>
      <c r="AF70" s="242"/>
      <c r="AG70" s="991"/>
      <c r="AH70" s="996"/>
      <c r="AI70" s="997"/>
      <c r="AJ70" s="997"/>
      <c r="AK70" s="997"/>
      <c r="AL70" s="997"/>
      <c r="AM70" s="997"/>
      <c r="AN70" s="997"/>
      <c r="AO70" s="997"/>
      <c r="AP70" s="997"/>
      <c r="AQ70" s="997"/>
      <c r="AR70" s="997"/>
      <c r="AS70" s="997"/>
      <c r="AT70" s="997"/>
      <c r="AU70" s="997"/>
      <c r="AV70" s="998"/>
      <c r="AW70" s="1019" t="s">
        <v>149</v>
      </c>
      <c r="AX70" s="1019"/>
      <c r="AY70" s="1019"/>
      <c r="AZ70" s="1019" t="s">
        <v>309</v>
      </c>
      <c r="BA70" s="1019"/>
      <c r="BB70" s="1019"/>
      <c r="BC70" s="1020">
        <v>1.15</v>
      </c>
      <c r="BD70" s="1020"/>
      <c r="BE70" s="1020"/>
      <c r="BF70" s="1020"/>
      <c r="BG70" s="1020">
        <v>0.2</v>
      </c>
      <c r="BH70" s="1020"/>
      <c r="BI70" s="1020"/>
      <c r="BJ70" s="1020"/>
      <c r="BK70" s="1020"/>
      <c r="BL70" s="1054"/>
      <c r="BM70" s="1055"/>
      <c r="BN70" s="1055"/>
      <c r="BO70" s="1055"/>
      <c r="BP70" s="1056"/>
      <c r="BQ70" s="254"/>
    </row>
    <row r="71" spans="2:69" ht="9.75" customHeight="1">
      <c r="B71" s="5"/>
      <c r="C71" s="384"/>
      <c r="D71" s="384"/>
      <c r="E71" s="384"/>
      <c r="F71" s="384"/>
      <c r="G71" s="384"/>
      <c r="H71" s="384"/>
      <c r="I71" s="384"/>
      <c r="J71" s="384"/>
      <c r="K71" s="384"/>
      <c r="L71" s="384"/>
      <c r="M71" s="384"/>
      <c r="N71" s="384"/>
      <c r="O71" s="384"/>
      <c r="P71" s="384"/>
      <c r="Q71" s="384"/>
      <c r="R71" s="384"/>
      <c r="S71" s="384"/>
      <c r="T71" s="384"/>
      <c r="U71" s="384"/>
      <c r="V71" s="90"/>
      <c r="W71" s="90"/>
      <c r="X71" s="385"/>
      <c r="Y71" s="385"/>
      <c r="Z71" s="385"/>
      <c r="AA71" s="385"/>
      <c r="AB71" s="386"/>
      <c r="AC71" s="464"/>
      <c r="AD71" s="464"/>
      <c r="AE71" s="464"/>
      <c r="AF71" s="242"/>
      <c r="AG71" s="991"/>
      <c r="AH71" s="996"/>
      <c r="AI71" s="997"/>
      <c r="AJ71" s="997"/>
      <c r="AK71" s="997"/>
      <c r="AL71" s="997"/>
      <c r="AM71" s="997"/>
      <c r="AN71" s="997"/>
      <c r="AO71" s="997"/>
      <c r="AP71" s="997"/>
      <c r="AQ71" s="997"/>
      <c r="AR71" s="997"/>
      <c r="AS71" s="997"/>
      <c r="AT71" s="997"/>
      <c r="AU71" s="997"/>
      <c r="AV71" s="998"/>
      <c r="AW71" s="1013" t="s">
        <v>150</v>
      </c>
      <c r="AX71" s="1014"/>
      <c r="AY71" s="1015"/>
      <c r="AZ71" s="1019" t="s">
        <v>77</v>
      </c>
      <c r="BA71" s="1019"/>
      <c r="BB71" s="1019"/>
      <c r="BC71" s="1020">
        <v>1.2</v>
      </c>
      <c r="BD71" s="1020"/>
      <c r="BE71" s="1020"/>
      <c r="BF71" s="1020"/>
      <c r="BG71" s="1020">
        <v>0.15</v>
      </c>
      <c r="BH71" s="1020"/>
      <c r="BI71" s="1020"/>
      <c r="BJ71" s="1020"/>
      <c r="BK71" s="1020"/>
      <c r="BL71" s="1054"/>
      <c r="BM71" s="1055"/>
      <c r="BN71" s="1055"/>
      <c r="BO71" s="1055"/>
      <c r="BP71" s="1056"/>
      <c r="BQ71" s="254"/>
    </row>
    <row r="72" spans="2:69" ht="9.75" customHeight="1">
      <c r="B72" s="5"/>
      <c r="C72" s="384"/>
      <c r="D72" s="384"/>
      <c r="E72" s="384"/>
      <c r="F72" s="384"/>
      <c r="G72" s="384"/>
      <c r="H72" s="384"/>
      <c r="I72" s="384"/>
      <c r="J72" s="384"/>
      <c r="K72" s="384"/>
      <c r="L72" s="384"/>
      <c r="M72" s="384"/>
      <c r="N72" s="384"/>
      <c r="O72" s="384"/>
      <c r="P72" s="384"/>
      <c r="Q72" s="384"/>
      <c r="R72" s="384"/>
      <c r="S72" s="384"/>
      <c r="T72" s="384"/>
      <c r="U72" s="384"/>
      <c r="V72" s="90"/>
      <c r="W72" s="90"/>
      <c r="X72" s="385"/>
      <c r="Y72" s="385"/>
      <c r="Z72" s="385"/>
      <c r="AA72" s="385"/>
      <c r="AB72" s="386"/>
      <c r="AC72" s="464"/>
      <c r="AD72" s="464"/>
      <c r="AE72" s="464"/>
      <c r="AF72" s="242"/>
      <c r="AG72" s="991"/>
      <c r="AH72" s="996"/>
      <c r="AI72" s="997"/>
      <c r="AJ72" s="997"/>
      <c r="AK72" s="997"/>
      <c r="AL72" s="997"/>
      <c r="AM72" s="997"/>
      <c r="AN72" s="997"/>
      <c r="AO72" s="997"/>
      <c r="AP72" s="997"/>
      <c r="AQ72" s="997"/>
      <c r="AR72" s="997"/>
      <c r="AS72" s="997"/>
      <c r="AT72" s="997"/>
      <c r="AU72" s="997"/>
      <c r="AV72" s="998"/>
      <c r="AW72" s="1016"/>
      <c r="AX72" s="1017"/>
      <c r="AY72" s="1018"/>
      <c r="AZ72" s="1021" t="s">
        <v>78</v>
      </c>
      <c r="BA72" s="1021"/>
      <c r="BB72" s="1021"/>
      <c r="BC72" s="1022">
        <v>1</v>
      </c>
      <c r="BD72" s="1022"/>
      <c r="BE72" s="1022"/>
      <c r="BF72" s="1022"/>
      <c r="BG72" s="1022">
        <v>0.05</v>
      </c>
      <c r="BH72" s="1022"/>
      <c r="BI72" s="1022"/>
      <c r="BJ72" s="1022"/>
      <c r="BK72" s="1022"/>
      <c r="BL72" s="1054"/>
      <c r="BM72" s="1055"/>
      <c r="BN72" s="1055"/>
      <c r="BO72" s="1055"/>
      <c r="BP72" s="1056"/>
      <c r="BQ72" s="254"/>
    </row>
    <row r="73" spans="2:69" ht="9.75" customHeight="1">
      <c r="B73" s="5"/>
      <c r="C73" s="384"/>
      <c r="D73" s="384"/>
      <c r="E73" s="384"/>
      <c r="F73" s="384"/>
      <c r="G73" s="384"/>
      <c r="H73" s="384"/>
      <c r="I73" s="384"/>
      <c r="J73" s="384"/>
      <c r="K73" s="384"/>
      <c r="L73" s="384"/>
      <c r="M73" s="384"/>
      <c r="N73" s="384"/>
      <c r="O73" s="384"/>
      <c r="P73" s="384"/>
      <c r="Q73" s="384"/>
      <c r="R73" s="384"/>
      <c r="S73" s="384"/>
      <c r="T73" s="384"/>
      <c r="U73" s="384"/>
      <c r="V73" s="90"/>
      <c r="W73" s="90"/>
      <c r="X73" s="385"/>
      <c r="Y73" s="385"/>
      <c r="Z73" s="385"/>
      <c r="AA73" s="385"/>
      <c r="AB73" s="386"/>
      <c r="AC73" s="464"/>
      <c r="AD73" s="464"/>
      <c r="AE73" s="464"/>
      <c r="AF73" s="242"/>
      <c r="AG73" s="991"/>
      <c r="AH73" s="996"/>
      <c r="AI73" s="997"/>
      <c r="AJ73" s="997"/>
      <c r="AK73" s="997"/>
      <c r="AL73" s="997"/>
      <c r="AM73" s="997"/>
      <c r="AN73" s="997"/>
      <c r="AO73" s="997"/>
      <c r="AP73" s="997"/>
      <c r="AQ73" s="997"/>
      <c r="AR73" s="997"/>
      <c r="AS73" s="997"/>
      <c r="AT73" s="997"/>
      <c r="AU73" s="997"/>
      <c r="AV73" s="998"/>
      <c r="AW73" s="1013" t="s">
        <v>151</v>
      </c>
      <c r="AX73" s="1014"/>
      <c r="AY73" s="1015"/>
      <c r="AZ73" s="1019" t="s">
        <v>310</v>
      </c>
      <c r="BA73" s="1019"/>
      <c r="BB73" s="1019"/>
      <c r="BC73" s="1020">
        <v>1.2</v>
      </c>
      <c r="BD73" s="1020"/>
      <c r="BE73" s="1020"/>
      <c r="BF73" s="1020"/>
      <c r="BG73" s="1020">
        <v>0.15</v>
      </c>
      <c r="BH73" s="1020"/>
      <c r="BI73" s="1020"/>
      <c r="BJ73" s="1020"/>
      <c r="BK73" s="1020"/>
      <c r="BL73" s="1054"/>
      <c r="BM73" s="1055"/>
      <c r="BN73" s="1055"/>
      <c r="BO73" s="1055"/>
      <c r="BP73" s="1056"/>
      <c r="BQ73" s="254"/>
    </row>
    <row r="74" spans="2:69" ht="9.75" customHeight="1">
      <c r="B74" s="5"/>
      <c r="C74" s="384"/>
      <c r="D74" s="384"/>
      <c r="E74" s="384"/>
      <c r="F74" s="384"/>
      <c r="G74" s="384"/>
      <c r="H74" s="384"/>
      <c r="I74" s="384"/>
      <c r="J74" s="384"/>
      <c r="K74" s="384"/>
      <c r="L74" s="384"/>
      <c r="M74" s="384"/>
      <c r="N74" s="384"/>
      <c r="O74" s="384"/>
      <c r="P74" s="384"/>
      <c r="Q74" s="384"/>
      <c r="R74" s="384"/>
      <c r="S74" s="384"/>
      <c r="T74" s="384"/>
      <c r="U74" s="384"/>
      <c r="V74" s="90"/>
      <c r="W74" s="90"/>
      <c r="X74" s="385"/>
      <c r="Y74" s="385"/>
      <c r="Z74" s="385"/>
      <c r="AA74" s="385"/>
      <c r="AB74" s="386"/>
      <c r="AC74" s="464"/>
      <c r="AD74" s="464"/>
      <c r="AE74" s="464"/>
      <c r="AF74" s="242"/>
      <c r="AG74" s="991"/>
      <c r="AH74" s="996"/>
      <c r="AI74" s="997"/>
      <c r="AJ74" s="997"/>
      <c r="AK74" s="997"/>
      <c r="AL74" s="997"/>
      <c r="AM74" s="997"/>
      <c r="AN74" s="997"/>
      <c r="AO74" s="997"/>
      <c r="AP74" s="997"/>
      <c r="AQ74" s="997"/>
      <c r="AR74" s="997"/>
      <c r="AS74" s="997"/>
      <c r="AT74" s="997"/>
      <c r="AU74" s="997"/>
      <c r="AV74" s="998"/>
      <c r="AW74" s="1016"/>
      <c r="AX74" s="1017"/>
      <c r="AY74" s="1018"/>
      <c r="AZ74" s="1021" t="s">
        <v>82</v>
      </c>
      <c r="BA74" s="1021"/>
      <c r="BB74" s="1021"/>
      <c r="BC74" s="1022">
        <v>1.1</v>
      </c>
      <c r="BD74" s="1022"/>
      <c r="BE74" s="1022"/>
      <c r="BF74" s="1022"/>
      <c r="BG74" s="1022">
        <v>0.1</v>
      </c>
      <c r="BH74" s="1022"/>
      <c r="BI74" s="1022"/>
      <c r="BJ74" s="1022"/>
      <c r="BK74" s="1022"/>
      <c r="BL74" s="1054"/>
      <c r="BM74" s="1055"/>
      <c r="BN74" s="1055"/>
      <c r="BO74" s="1055"/>
      <c r="BP74" s="1056"/>
      <c r="BQ74" s="254"/>
    </row>
    <row r="75" spans="2:69" ht="9.75" customHeight="1">
      <c r="B75" s="5"/>
      <c r="C75" s="384"/>
      <c r="D75" s="384"/>
      <c r="E75" s="384"/>
      <c r="F75" s="384"/>
      <c r="G75" s="384"/>
      <c r="H75" s="384"/>
      <c r="I75" s="384"/>
      <c r="J75" s="384"/>
      <c r="K75" s="384"/>
      <c r="L75" s="384"/>
      <c r="M75" s="384"/>
      <c r="N75" s="384"/>
      <c r="O75" s="384"/>
      <c r="P75" s="384"/>
      <c r="Q75" s="384"/>
      <c r="R75" s="384"/>
      <c r="S75" s="384"/>
      <c r="T75" s="384"/>
      <c r="U75" s="384"/>
      <c r="V75" s="90"/>
      <c r="W75" s="90"/>
      <c r="X75" s="385"/>
      <c r="Y75" s="385"/>
      <c r="Z75" s="385"/>
      <c r="AA75" s="385"/>
      <c r="AB75" s="386"/>
      <c r="AC75" s="464"/>
      <c r="AD75" s="464"/>
      <c r="AE75" s="464"/>
      <c r="AF75" s="242"/>
      <c r="AG75" s="992"/>
      <c r="AH75" s="999"/>
      <c r="AI75" s="1000"/>
      <c r="AJ75" s="1000"/>
      <c r="AK75" s="1000"/>
      <c r="AL75" s="1000"/>
      <c r="AM75" s="1000"/>
      <c r="AN75" s="1000"/>
      <c r="AO75" s="1000"/>
      <c r="AP75" s="1000"/>
      <c r="AQ75" s="1000"/>
      <c r="AR75" s="1000"/>
      <c r="AS75" s="1000"/>
      <c r="AT75" s="1000"/>
      <c r="AU75" s="1000"/>
      <c r="AV75" s="1001"/>
      <c r="AW75" s="1011" t="s">
        <v>311</v>
      </c>
      <c r="AX75" s="1011"/>
      <c r="AY75" s="1011"/>
      <c r="AZ75" s="1011" t="s">
        <v>312</v>
      </c>
      <c r="BA75" s="1011"/>
      <c r="BB75" s="1011"/>
      <c r="BC75" s="1012">
        <v>1.5</v>
      </c>
      <c r="BD75" s="1012"/>
      <c r="BE75" s="1012"/>
      <c r="BF75" s="1012"/>
      <c r="BG75" s="1012">
        <v>0.2</v>
      </c>
      <c r="BH75" s="1012"/>
      <c r="BI75" s="1012"/>
      <c r="BJ75" s="1012"/>
      <c r="BK75" s="1012"/>
      <c r="BL75" s="1054"/>
      <c r="BM75" s="1055"/>
      <c r="BN75" s="1055"/>
      <c r="BO75" s="1055"/>
      <c r="BP75" s="1056"/>
      <c r="BQ75" s="254"/>
    </row>
    <row r="76" spans="2:69" ht="9.75" customHeight="1">
      <c r="B76" s="5"/>
      <c r="C76" s="384"/>
      <c r="D76" s="384"/>
      <c r="E76" s="384"/>
      <c r="F76" s="384"/>
      <c r="G76" s="384"/>
      <c r="H76" s="384"/>
      <c r="I76" s="384"/>
      <c r="J76" s="384"/>
      <c r="K76" s="384"/>
      <c r="L76" s="384"/>
      <c r="M76" s="384"/>
      <c r="N76" s="384"/>
      <c r="O76" s="384"/>
      <c r="P76" s="384"/>
      <c r="Q76" s="384"/>
      <c r="R76" s="384"/>
      <c r="S76" s="384"/>
      <c r="T76" s="384"/>
      <c r="U76" s="384"/>
      <c r="V76" s="90"/>
      <c r="W76" s="90"/>
      <c r="X76" s="385"/>
      <c r="Y76" s="385"/>
      <c r="Z76" s="385"/>
      <c r="AA76" s="385"/>
      <c r="AB76" s="386"/>
      <c r="AC76" s="464"/>
      <c r="AD76" s="462">
        <f>T33</f>
        <v>0</v>
      </c>
      <c r="AE76" s="462">
        <v>0.85</v>
      </c>
      <c r="AF76" s="242"/>
      <c r="AG76" s="990">
        <v>14</v>
      </c>
      <c r="AH76" s="993" t="s">
        <v>328</v>
      </c>
      <c r="AI76" s="994"/>
      <c r="AJ76" s="994"/>
      <c r="AK76" s="994"/>
      <c r="AL76" s="994"/>
      <c r="AM76" s="994"/>
      <c r="AN76" s="994"/>
      <c r="AO76" s="994"/>
      <c r="AP76" s="994"/>
      <c r="AQ76" s="994"/>
      <c r="AR76" s="994"/>
      <c r="AS76" s="994"/>
      <c r="AT76" s="994"/>
      <c r="AU76" s="994"/>
      <c r="AV76" s="995"/>
      <c r="AW76" s="1002" t="s">
        <v>314</v>
      </c>
      <c r="AX76" s="1003"/>
      <c r="AY76" s="1004"/>
      <c r="AZ76" s="1027" t="s">
        <v>315</v>
      </c>
      <c r="BA76" s="1027"/>
      <c r="BB76" s="1027"/>
      <c r="BC76" s="1023">
        <v>1.1</v>
      </c>
      <c r="BD76" s="1023"/>
      <c r="BE76" s="1023"/>
      <c r="BF76" s="1023"/>
      <c r="BG76" s="1023">
        <v>0.1</v>
      </c>
      <c r="BH76" s="1023"/>
      <c r="BI76" s="1023"/>
      <c r="BJ76" s="1023"/>
      <c r="BK76" s="1023"/>
      <c r="BL76" s="1054"/>
      <c r="BM76" s="1055"/>
      <c r="BN76" s="1055"/>
      <c r="BO76" s="1055"/>
      <c r="BP76" s="1056"/>
      <c r="BQ76" s="254"/>
    </row>
    <row r="77" spans="2:69" ht="9.75" customHeight="1">
      <c r="B77" s="5"/>
      <c r="C77" s="384"/>
      <c r="D77" s="384"/>
      <c r="E77" s="384"/>
      <c r="F77" s="384"/>
      <c r="G77" s="384"/>
      <c r="H77" s="384"/>
      <c r="I77" s="384"/>
      <c r="J77" s="384"/>
      <c r="K77" s="384"/>
      <c r="L77" s="384"/>
      <c r="M77" s="384"/>
      <c r="N77" s="384"/>
      <c r="O77" s="384"/>
      <c r="P77" s="384"/>
      <c r="Q77" s="384"/>
      <c r="R77" s="384"/>
      <c r="S77" s="384"/>
      <c r="T77" s="384"/>
      <c r="U77" s="384"/>
      <c r="V77" s="90"/>
      <c r="W77" s="90"/>
      <c r="X77" s="385"/>
      <c r="Y77" s="385"/>
      <c r="Z77" s="385"/>
      <c r="AA77" s="385"/>
      <c r="AB77" s="386"/>
      <c r="AC77" s="464"/>
      <c r="AD77" s="462">
        <f>U33</f>
        <v>0</v>
      </c>
      <c r="AE77" s="462">
        <v>0.85</v>
      </c>
      <c r="AF77" s="242"/>
      <c r="AG77" s="991"/>
      <c r="AH77" s="996"/>
      <c r="AI77" s="997"/>
      <c r="AJ77" s="997"/>
      <c r="AK77" s="997"/>
      <c r="AL77" s="997"/>
      <c r="AM77" s="997"/>
      <c r="AN77" s="997"/>
      <c r="AO77" s="997"/>
      <c r="AP77" s="997"/>
      <c r="AQ77" s="997"/>
      <c r="AR77" s="997"/>
      <c r="AS77" s="997"/>
      <c r="AT77" s="997"/>
      <c r="AU77" s="997"/>
      <c r="AV77" s="998"/>
      <c r="AW77" s="1005"/>
      <c r="AX77" s="1006"/>
      <c r="AY77" s="1007"/>
      <c r="AZ77" s="1021" t="s">
        <v>316</v>
      </c>
      <c r="BA77" s="1021"/>
      <c r="BB77" s="1021"/>
      <c r="BC77" s="1022">
        <v>1</v>
      </c>
      <c r="BD77" s="1022"/>
      <c r="BE77" s="1022"/>
      <c r="BF77" s="1022"/>
      <c r="BG77" s="1022">
        <v>0.05</v>
      </c>
      <c r="BH77" s="1022"/>
      <c r="BI77" s="1022"/>
      <c r="BJ77" s="1022"/>
      <c r="BK77" s="1022"/>
      <c r="BL77" s="1054"/>
      <c r="BM77" s="1055"/>
      <c r="BN77" s="1055"/>
      <c r="BO77" s="1055"/>
      <c r="BP77" s="1056"/>
      <c r="BQ77" s="254"/>
    </row>
    <row r="78" spans="2:69" ht="9.75" customHeight="1">
      <c r="B78" s="5"/>
      <c r="C78" s="384"/>
      <c r="D78" s="384"/>
      <c r="E78" s="384"/>
      <c r="F78" s="384"/>
      <c r="G78" s="384"/>
      <c r="H78" s="384"/>
      <c r="I78" s="384"/>
      <c r="J78" s="384"/>
      <c r="K78" s="384"/>
      <c r="L78" s="384"/>
      <c r="M78" s="384"/>
      <c r="N78" s="384"/>
      <c r="O78" s="384"/>
      <c r="P78" s="384"/>
      <c r="Q78" s="384"/>
      <c r="R78" s="384"/>
      <c r="S78" s="384"/>
      <c r="T78" s="384"/>
      <c r="U78" s="384"/>
      <c r="V78" s="90"/>
      <c r="W78" s="90"/>
      <c r="X78" s="385"/>
      <c r="Y78" s="385"/>
      <c r="Z78" s="385"/>
      <c r="AA78" s="385"/>
      <c r="AB78" s="386"/>
      <c r="AC78" s="464"/>
      <c r="AD78" s="464"/>
      <c r="AE78" s="464"/>
      <c r="AF78" s="242"/>
      <c r="AG78" s="991"/>
      <c r="AH78" s="996"/>
      <c r="AI78" s="997"/>
      <c r="AJ78" s="997"/>
      <c r="AK78" s="997"/>
      <c r="AL78" s="997"/>
      <c r="AM78" s="997"/>
      <c r="AN78" s="997"/>
      <c r="AO78" s="997"/>
      <c r="AP78" s="997"/>
      <c r="AQ78" s="997"/>
      <c r="AR78" s="997"/>
      <c r="AS78" s="997"/>
      <c r="AT78" s="997"/>
      <c r="AU78" s="997"/>
      <c r="AV78" s="998"/>
      <c r="AW78" s="1019" t="s">
        <v>317</v>
      </c>
      <c r="AX78" s="1019"/>
      <c r="AY78" s="1019"/>
      <c r="AZ78" s="1019" t="s">
        <v>318</v>
      </c>
      <c r="BA78" s="1019"/>
      <c r="BB78" s="1019"/>
      <c r="BC78" s="1020">
        <v>1.2</v>
      </c>
      <c r="BD78" s="1020"/>
      <c r="BE78" s="1020"/>
      <c r="BF78" s="1020"/>
      <c r="BG78" s="1020">
        <v>0.15</v>
      </c>
      <c r="BH78" s="1020"/>
      <c r="BI78" s="1020"/>
      <c r="BJ78" s="1020"/>
      <c r="BK78" s="1020"/>
      <c r="BL78" s="1054"/>
      <c r="BM78" s="1055"/>
      <c r="BN78" s="1055"/>
      <c r="BO78" s="1055"/>
      <c r="BP78" s="1056"/>
      <c r="BQ78" s="254"/>
    </row>
    <row r="79" spans="2:69" ht="9.75" customHeight="1">
      <c r="B79" s="5"/>
      <c r="C79" s="384"/>
      <c r="D79" s="384"/>
      <c r="E79" s="384"/>
      <c r="F79" s="384"/>
      <c r="G79" s="384"/>
      <c r="H79" s="384"/>
      <c r="I79" s="384"/>
      <c r="J79" s="384"/>
      <c r="K79" s="384"/>
      <c r="L79" s="384"/>
      <c r="M79" s="384"/>
      <c r="N79" s="384"/>
      <c r="O79" s="384"/>
      <c r="P79" s="384"/>
      <c r="Q79" s="384"/>
      <c r="R79" s="384"/>
      <c r="S79" s="384"/>
      <c r="T79" s="384"/>
      <c r="U79" s="384"/>
      <c r="V79" s="90"/>
      <c r="W79" s="90"/>
      <c r="X79" s="385"/>
      <c r="Y79" s="385"/>
      <c r="Z79" s="385"/>
      <c r="AA79" s="385"/>
      <c r="AB79" s="386"/>
      <c r="AC79" s="464"/>
      <c r="AD79" s="464"/>
      <c r="AE79" s="464"/>
      <c r="AF79" s="242"/>
      <c r="AG79" s="991"/>
      <c r="AH79" s="996"/>
      <c r="AI79" s="997"/>
      <c r="AJ79" s="997"/>
      <c r="AK79" s="997"/>
      <c r="AL79" s="997"/>
      <c r="AM79" s="997"/>
      <c r="AN79" s="997"/>
      <c r="AO79" s="997"/>
      <c r="AP79" s="997"/>
      <c r="AQ79" s="997"/>
      <c r="AR79" s="997"/>
      <c r="AS79" s="997"/>
      <c r="AT79" s="997"/>
      <c r="AU79" s="997"/>
      <c r="AV79" s="998"/>
      <c r="AW79" s="1019" t="s">
        <v>319</v>
      </c>
      <c r="AX79" s="1019"/>
      <c r="AY79" s="1019"/>
      <c r="AZ79" s="1019" t="s">
        <v>320</v>
      </c>
      <c r="BA79" s="1019"/>
      <c r="BB79" s="1019"/>
      <c r="BC79" s="1020">
        <v>1.15</v>
      </c>
      <c r="BD79" s="1020"/>
      <c r="BE79" s="1020"/>
      <c r="BF79" s="1020"/>
      <c r="BG79" s="1020">
        <v>0.15</v>
      </c>
      <c r="BH79" s="1020"/>
      <c r="BI79" s="1020"/>
      <c r="BJ79" s="1020"/>
      <c r="BK79" s="1020"/>
      <c r="BL79" s="1054"/>
      <c r="BM79" s="1055"/>
      <c r="BN79" s="1055"/>
      <c r="BO79" s="1055"/>
      <c r="BP79" s="1056"/>
      <c r="BQ79" s="254"/>
    </row>
    <row r="80" spans="2:69" ht="9.75" customHeight="1">
      <c r="B80" s="5"/>
      <c r="C80" s="384"/>
      <c r="D80" s="384"/>
      <c r="E80" s="384"/>
      <c r="F80" s="384"/>
      <c r="G80" s="384"/>
      <c r="H80" s="384"/>
      <c r="I80" s="384"/>
      <c r="J80" s="384"/>
      <c r="K80" s="384"/>
      <c r="L80" s="384"/>
      <c r="M80" s="384"/>
      <c r="N80" s="384"/>
      <c r="O80" s="384"/>
      <c r="P80" s="384"/>
      <c r="Q80" s="384"/>
      <c r="R80" s="384"/>
      <c r="S80" s="384"/>
      <c r="T80" s="384"/>
      <c r="U80" s="384"/>
      <c r="V80" s="90"/>
      <c r="W80" s="90"/>
      <c r="X80" s="385"/>
      <c r="Y80" s="385"/>
      <c r="Z80" s="385"/>
      <c r="AA80" s="385"/>
      <c r="AB80" s="386"/>
      <c r="AC80" s="464"/>
      <c r="AD80" s="464"/>
      <c r="AE80" s="464"/>
      <c r="AF80" s="242"/>
      <c r="AG80" s="991"/>
      <c r="AH80" s="996"/>
      <c r="AI80" s="997"/>
      <c r="AJ80" s="997"/>
      <c r="AK80" s="997"/>
      <c r="AL80" s="997"/>
      <c r="AM80" s="997"/>
      <c r="AN80" s="997"/>
      <c r="AO80" s="997"/>
      <c r="AP80" s="997"/>
      <c r="AQ80" s="997"/>
      <c r="AR80" s="997"/>
      <c r="AS80" s="997"/>
      <c r="AT80" s="997"/>
      <c r="AU80" s="997"/>
      <c r="AV80" s="998"/>
      <c r="AW80" s="1019" t="s">
        <v>321</v>
      </c>
      <c r="AX80" s="1019"/>
      <c r="AY80" s="1019"/>
      <c r="AZ80" s="1019" t="s">
        <v>322</v>
      </c>
      <c r="BA80" s="1019"/>
      <c r="BB80" s="1019"/>
      <c r="BC80" s="1020">
        <v>1.2</v>
      </c>
      <c r="BD80" s="1020"/>
      <c r="BE80" s="1020"/>
      <c r="BF80" s="1020"/>
      <c r="BG80" s="1020">
        <v>0.15</v>
      </c>
      <c r="BH80" s="1020"/>
      <c r="BI80" s="1020"/>
      <c r="BJ80" s="1020"/>
      <c r="BK80" s="1020"/>
      <c r="BL80" s="1054"/>
      <c r="BM80" s="1055"/>
      <c r="BN80" s="1055"/>
      <c r="BO80" s="1055"/>
      <c r="BP80" s="1056"/>
      <c r="BQ80" s="254"/>
    </row>
    <row r="81" spans="2:69" ht="9.75" customHeight="1">
      <c r="B81" s="5"/>
      <c r="C81" s="384"/>
      <c r="D81" s="384"/>
      <c r="E81" s="384"/>
      <c r="F81" s="384"/>
      <c r="G81" s="384"/>
      <c r="H81" s="384"/>
      <c r="I81" s="384"/>
      <c r="J81" s="384"/>
      <c r="K81" s="384"/>
      <c r="L81" s="384"/>
      <c r="M81" s="384"/>
      <c r="N81" s="384"/>
      <c r="O81" s="384"/>
      <c r="P81" s="384"/>
      <c r="Q81" s="384"/>
      <c r="R81" s="384"/>
      <c r="S81" s="384"/>
      <c r="T81" s="384"/>
      <c r="U81" s="384"/>
      <c r="V81" s="90"/>
      <c r="W81" s="90"/>
      <c r="X81" s="385"/>
      <c r="Y81" s="385"/>
      <c r="Z81" s="385"/>
      <c r="AA81" s="385"/>
      <c r="AB81" s="386"/>
      <c r="AC81" s="464"/>
      <c r="AD81" s="464"/>
      <c r="AE81" s="464"/>
      <c r="AF81" s="242"/>
      <c r="AG81" s="991"/>
      <c r="AH81" s="996"/>
      <c r="AI81" s="997"/>
      <c r="AJ81" s="997"/>
      <c r="AK81" s="997"/>
      <c r="AL81" s="997"/>
      <c r="AM81" s="997"/>
      <c r="AN81" s="997"/>
      <c r="AO81" s="997"/>
      <c r="AP81" s="997"/>
      <c r="AQ81" s="997"/>
      <c r="AR81" s="997"/>
      <c r="AS81" s="997"/>
      <c r="AT81" s="997"/>
      <c r="AU81" s="997"/>
      <c r="AV81" s="998"/>
      <c r="AW81" s="1013" t="s">
        <v>323</v>
      </c>
      <c r="AX81" s="1014"/>
      <c r="AY81" s="1015"/>
      <c r="AZ81" s="1019" t="s">
        <v>324</v>
      </c>
      <c r="BA81" s="1019"/>
      <c r="BB81" s="1019"/>
      <c r="BC81" s="1020">
        <v>1.1</v>
      </c>
      <c r="BD81" s="1020"/>
      <c r="BE81" s="1020"/>
      <c r="BF81" s="1020"/>
      <c r="BG81" s="1020">
        <v>0.1</v>
      </c>
      <c r="BH81" s="1020"/>
      <c r="BI81" s="1020"/>
      <c r="BJ81" s="1020"/>
      <c r="BK81" s="1020"/>
      <c r="BL81" s="1054"/>
      <c r="BM81" s="1055"/>
      <c r="BN81" s="1055"/>
      <c r="BO81" s="1055"/>
      <c r="BP81" s="1056"/>
      <c r="BQ81" s="254"/>
    </row>
    <row r="82" spans="2:69" ht="9.75" customHeight="1">
      <c r="B82" s="5"/>
      <c r="C82" s="384"/>
      <c r="D82" s="384"/>
      <c r="E82" s="384"/>
      <c r="F82" s="384"/>
      <c r="G82" s="384"/>
      <c r="H82" s="384"/>
      <c r="I82" s="384"/>
      <c r="J82" s="384"/>
      <c r="K82" s="384"/>
      <c r="L82" s="384"/>
      <c r="M82" s="384"/>
      <c r="N82" s="384"/>
      <c r="O82" s="384"/>
      <c r="P82" s="384"/>
      <c r="Q82" s="384"/>
      <c r="R82" s="384"/>
      <c r="S82" s="384"/>
      <c r="T82" s="384"/>
      <c r="U82" s="384"/>
      <c r="V82" s="90"/>
      <c r="W82" s="90"/>
      <c r="X82" s="385"/>
      <c r="Y82" s="385"/>
      <c r="Z82" s="385"/>
      <c r="AA82" s="385"/>
      <c r="AB82" s="386"/>
      <c r="AC82" s="464"/>
      <c r="AD82" s="464"/>
      <c r="AE82" s="464"/>
      <c r="AF82" s="242"/>
      <c r="AG82" s="991"/>
      <c r="AH82" s="996"/>
      <c r="AI82" s="997"/>
      <c r="AJ82" s="997"/>
      <c r="AK82" s="997"/>
      <c r="AL82" s="997"/>
      <c r="AM82" s="997"/>
      <c r="AN82" s="997"/>
      <c r="AO82" s="997"/>
      <c r="AP82" s="997"/>
      <c r="AQ82" s="997"/>
      <c r="AR82" s="997"/>
      <c r="AS82" s="997"/>
      <c r="AT82" s="997"/>
      <c r="AU82" s="997"/>
      <c r="AV82" s="998"/>
      <c r="AW82" s="1016"/>
      <c r="AX82" s="1017"/>
      <c r="AY82" s="1018"/>
      <c r="AZ82" s="1021" t="s">
        <v>325</v>
      </c>
      <c r="BA82" s="1021"/>
      <c r="BB82" s="1021"/>
      <c r="BC82" s="1022">
        <v>1.5</v>
      </c>
      <c r="BD82" s="1022"/>
      <c r="BE82" s="1022"/>
      <c r="BF82" s="1022"/>
      <c r="BG82" s="1022">
        <v>0.2</v>
      </c>
      <c r="BH82" s="1022"/>
      <c r="BI82" s="1022"/>
      <c r="BJ82" s="1022"/>
      <c r="BK82" s="1022"/>
      <c r="BL82" s="1054"/>
      <c r="BM82" s="1055"/>
      <c r="BN82" s="1055"/>
      <c r="BO82" s="1055"/>
      <c r="BP82" s="1056"/>
      <c r="BQ82" s="254"/>
    </row>
    <row r="83" spans="2:69" ht="9.75" customHeight="1">
      <c r="B83" s="5"/>
      <c r="C83" s="384"/>
      <c r="D83" s="384"/>
      <c r="E83" s="384"/>
      <c r="F83" s="384"/>
      <c r="G83" s="384"/>
      <c r="H83" s="384"/>
      <c r="I83" s="384"/>
      <c r="J83" s="384"/>
      <c r="K83" s="384"/>
      <c r="L83" s="384"/>
      <c r="M83" s="384"/>
      <c r="N83" s="384"/>
      <c r="O83" s="384"/>
      <c r="P83" s="384"/>
      <c r="Q83" s="384"/>
      <c r="R83" s="384"/>
      <c r="S83" s="384"/>
      <c r="T83" s="384"/>
      <c r="U83" s="384"/>
      <c r="V83" s="90"/>
      <c r="W83" s="90"/>
      <c r="X83" s="385"/>
      <c r="Y83" s="385"/>
      <c r="Z83" s="385"/>
      <c r="AA83" s="385"/>
      <c r="AB83" s="386"/>
      <c r="AC83" s="464"/>
      <c r="AD83" s="464"/>
      <c r="AE83" s="464"/>
      <c r="AF83" s="242"/>
      <c r="AG83" s="992"/>
      <c r="AH83" s="999"/>
      <c r="AI83" s="1000"/>
      <c r="AJ83" s="1000"/>
      <c r="AK83" s="1000"/>
      <c r="AL83" s="1000"/>
      <c r="AM83" s="1000"/>
      <c r="AN83" s="1000"/>
      <c r="AO83" s="1000"/>
      <c r="AP83" s="1000"/>
      <c r="AQ83" s="1000"/>
      <c r="AR83" s="1000"/>
      <c r="AS83" s="1000"/>
      <c r="AT83" s="1000"/>
      <c r="AU83" s="1000"/>
      <c r="AV83" s="1001"/>
      <c r="AW83" s="1011" t="s">
        <v>326</v>
      </c>
      <c r="AX83" s="1011"/>
      <c r="AY83" s="1011"/>
      <c r="AZ83" s="1011" t="s">
        <v>327</v>
      </c>
      <c r="BA83" s="1011"/>
      <c r="BB83" s="1011"/>
      <c r="BC83" s="1012">
        <v>1.2</v>
      </c>
      <c r="BD83" s="1012"/>
      <c r="BE83" s="1012"/>
      <c r="BF83" s="1012"/>
      <c r="BG83" s="1012">
        <v>0.15</v>
      </c>
      <c r="BH83" s="1012"/>
      <c r="BI83" s="1012"/>
      <c r="BJ83" s="1012"/>
      <c r="BK83" s="1012"/>
      <c r="BL83" s="1054"/>
      <c r="BM83" s="1055"/>
      <c r="BN83" s="1055"/>
      <c r="BO83" s="1055"/>
      <c r="BP83" s="1056"/>
      <c r="BQ83" s="254"/>
    </row>
    <row r="84" spans="2:69" ht="9.75" customHeight="1">
      <c r="B84" s="5"/>
      <c r="C84" s="384"/>
      <c r="D84" s="384"/>
      <c r="E84" s="384"/>
      <c r="F84" s="384"/>
      <c r="G84" s="384"/>
      <c r="H84" s="384"/>
      <c r="I84" s="384"/>
      <c r="J84" s="384"/>
      <c r="K84" s="384"/>
      <c r="L84" s="384"/>
      <c r="M84" s="384"/>
      <c r="N84" s="384"/>
      <c r="O84" s="384"/>
      <c r="P84" s="384"/>
      <c r="Q84" s="384"/>
      <c r="R84" s="384"/>
      <c r="S84" s="384"/>
      <c r="T84" s="384"/>
      <c r="U84" s="384"/>
      <c r="V84" s="90"/>
      <c r="W84" s="90"/>
      <c r="X84" s="385"/>
      <c r="Y84" s="385"/>
      <c r="Z84" s="385"/>
      <c r="AA84" s="385"/>
      <c r="AB84" s="386"/>
      <c r="AC84" s="464"/>
      <c r="AD84" s="464"/>
      <c r="AE84" s="464"/>
      <c r="AF84" s="242"/>
      <c r="AG84" s="990">
        <v>15</v>
      </c>
      <c r="AH84" s="993" t="s">
        <v>329</v>
      </c>
      <c r="AI84" s="994"/>
      <c r="AJ84" s="994"/>
      <c r="AK84" s="994"/>
      <c r="AL84" s="994"/>
      <c r="AM84" s="994"/>
      <c r="AN84" s="994"/>
      <c r="AO84" s="994"/>
      <c r="AP84" s="994"/>
      <c r="AQ84" s="994"/>
      <c r="AR84" s="994"/>
      <c r="AS84" s="994"/>
      <c r="AT84" s="994"/>
      <c r="AU84" s="994"/>
      <c r="AV84" s="995"/>
      <c r="AW84" s="1002" t="s">
        <v>330</v>
      </c>
      <c r="AX84" s="1003"/>
      <c r="AY84" s="1004"/>
      <c r="AZ84" s="1002" t="s">
        <v>331</v>
      </c>
      <c r="BA84" s="1003"/>
      <c r="BB84" s="1004"/>
      <c r="BC84" s="981">
        <v>1.1</v>
      </c>
      <c r="BD84" s="982"/>
      <c r="BE84" s="982"/>
      <c r="BF84" s="983"/>
      <c r="BG84" s="981">
        <v>0.1</v>
      </c>
      <c r="BH84" s="982"/>
      <c r="BI84" s="982"/>
      <c r="BJ84" s="982"/>
      <c r="BK84" s="983"/>
      <c r="BL84" s="1054"/>
      <c r="BM84" s="1055"/>
      <c r="BN84" s="1055"/>
      <c r="BO84" s="1055"/>
      <c r="BP84" s="1056"/>
      <c r="BQ84" s="254"/>
    </row>
    <row r="85" spans="2:69" ht="9.75" customHeight="1">
      <c r="B85" s="5"/>
      <c r="C85" s="384"/>
      <c r="D85" s="384"/>
      <c r="E85" s="384"/>
      <c r="F85" s="384"/>
      <c r="G85" s="384"/>
      <c r="H85" s="384"/>
      <c r="I85" s="384"/>
      <c r="J85" s="384"/>
      <c r="K85" s="384"/>
      <c r="L85" s="384"/>
      <c r="M85" s="384"/>
      <c r="N85" s="384"/>
      <c r="O85" s="384"/>
      <c r="P85" s="384"/>
      <c r="Q85" s="384"/>
      <c r="R85" s="384"/>
      <c r="S85" s="384"/>
      <c r="T85" s="384"/>
      <c r="U85" s="384"/>
      <c r="V85" s="90"/>
      <c r="W85" s="90"/>
      <c r="X85" s="385"/>
      <c r="Y85" s="385"/>
      <c r="Z85" s="385"/>
      <c r="AA85" s="385"/>
      <c r="AB85" s="386"/>
      <c r="AC85" s="464"/>
      <c r="AD85" s="464"/>
      <c r="AE85" s="464"/>
      <c r="AF85" s="242"/>
      <c r="AG85" s="991"/>
      <c r="AH85" s="996"/>
      <c r="AI85" s="997"/>
      <c r="AJ85" s="997"/>
      <c r="AK85" s="997"/>
      <c r="AL85" s="997"/>
      <c r="AM85" s="997"/>
      <c r="AN85" s="997"/>
      <c r="AO85" s="997"/>
      <c r="AP85" s="997"/>
      <c r="AQ85" s="997"/>
      <c r="AR85" s="997"/>
      <c r="AS85" s="997"/>
      <c r="AT85" s="997"/>
      <c r="AU85" s="997"/>
      <c r="AV85" s="998"/>
      <c r="AW85" s="1005"/>
      <c r="AX85" s="1006"/>
      <c r="AY85" s="1007"/>
      <c r="AZ85" s="1005"/>
      <c r="BA85" s="1006"/>
      <c r="BB85" s="1007"/>
      <c r="BC85" s="984"/>
      <c r="BD85" s="985"/>
      <c r="BE85" s="985"/>
      <c r="BF85" s="986"/>
      <c r="BG85" s="984"/>
      <c r="BH85" s="985"/>
      <c r="BI85" s="985"/>
      <c r="BJ85" s="985"/>
      <c r="BK85" s="986"/>
      <c r="BL85" s="1054"/>
      <c r="BM85" s="1055"/>
      <c r="BN85" s="1055"/>
      <c r="BO85" s="1055"/>
      <c r="BP85" s="1056"/>
      <c r="BQ85" s="254"/>
    </row>
    <row r="86" spans="2:69" ht="9.75" customHeight="1">
      <c r="B86" s="5"/>
      <c r="C86" s="384"/>
      <c r="D86" s="384"/>
      <c r="E86" s="384"/>
      <c r="F86" s="384"/>
      <c r="G86" s="384"/>
      <c r="H86" s="384"/>
      <c r="I86" s="384"/>
      <c r="J86" s="384"/>
      <c r="K86" s="384"/>
      <c r="L86" s="384"/>
      <c r="M86" s="384"/>
      <c r="N86" s="384"/>
      <c r="O86" s="384"/>
      <c r="P86" s="384"/>
      <c r="Q86" s="384"/>
      <c r="R86" s="384"/>
      <c r="S86" s="384"/>
      <c r="T86" s="384"/>
      <c r="U86" s="384"/>
      <c r="V86" s="90"/>
      <c r="W86" s="90"/>
      <c r="X86" s="385"/>
      <c r="Y86" s="385"/>
      <c r="Z86" s="385"/>
      <c r="AA86" s="385"/>
      <c r="AB86" s="386"/>
      <c r="AC86" s="464"/>
      <c r="AD86" s="464"/>
      <c r="AE86" s="464"/>
      <c r="AF86" s="242"/>
      <c r="AG86" s="992"/>
      <c r="AH86" s="999"/>
      <c r="AI86" s="1000"/>
      <c r="AJ86" s="1000"/>
      <c r="AK86" s="1000"/>
      <c r="AL86" s="1000"/>
      <c r="AM86" s="1000"/>
      <c r="AN86" s="1000"/>
      <c r="AO86" s="1000"/>
      <c r="AP86" s="1000"/>
      <c r="AQ86" s="1000"/>
      <c r="AR86" s="1000"/>
      <c r="AS86" s="1000"/>
      <c r="AT86" s="1000"/>
      <c r="AU86" s="1000"/>
      <c r="AV86" s="1001"/>
      <c r="AW86" s="1008"/>
      <c r="AX86" s="1009"/>
      <c r="AY86" s="1010"/>
      <c r="AZ86" s="1008"/>
      <c r="BA86" s="1009"/>
      <c r="BB86" s="1010"/>
      <c r="BC86" s="987"/>
      <c r="BD86" s="988"/>
      <c r="BE86" s="988"/>
      <c r="BF86" s="989"/>
      <c r="BG86" s="987"/>
      <c r="BH86" s="988"/>
      <c r="BI86" s="988"/>
      <c r="BJ86" s="988"/>
      <c r="BK86" s="989"/>
      <c r="BL86" s="1054"/>
      <c r="BM86" s="1055"/>
      <c r="BN86" s="1055"/>
      <c r="BO86" s="1055"/>
      <c r="BP86" s="1056"/>
      <c r="BQ86" s="254"/>
    </row>
    <row r="87" spans="2:69" ht="9.75" customHeight="1">
      <c r="B87" s="5"/>
      <c r="C87" s="384"/>
      <c r="D87" s="384"/>
      <c r="E87" s="384"/>
      <c r="F87" s="384"/>
      <c r="G87" s="384"/>
      <c r="H87" s="384"/>
      <c r="I87" s="384"/>
      <c r="J87" s="384"/>
      <c r="K87" s="384"/>
      <c r="L87" s="384"/>
      <c r="M87" s="384"/>
      <c r="N87" s="384"/>
      <c r="O87" s="384"/>
      <c r="P87" s="384"/>
      <c r="Q87" s="384"/>
      <c r="R87" s="384"/>
      <c r="S87" s="384"/>
      <c r="T87" s="384"/>
      <c r="U87" s="384"/>
      <c r="V87" s="90"/>
      <c r="W87" s="90"/>
      <c r="X87" s="385"/>
      <c r="Y87" s="385"/>
      <c r="Z87" s="385"/>
      <c r="AA87" s="385"/>
      <c r="AB87" s="386"/>
      <c r="AC87" s="464"/>
      <c r="AD87" s="464"/>
      <c r="AE87" s="464"/>
      <c r="AF87" s="242"/>
      <c r="AG87" s="990">
        <v>16</v>
      </c>
      <c r="AH87" s="993" t="s">
        <v>332</v>
      </c>
      <c r="AI87" s="994"/>
      <c r="AJ87" s="994"/>
      <c r="AK87" s="994"/>
      <c r="AL87" s="994"/>
      <c r="AM87" s="994"/>
      <c r="AN87" s="994"/>
      <c r="AO87" s="994"/>
      <c r="AP87" s="994"/>
      <c r="AQ87" s="994"/>
      <c r="AR87" s="994"/>
      <c r="AS87" s="994"/>
      <c r="AT87" s="994"/>
      <c r="AU87" s="994"/>
      <c r="AV87" s="995"/>
      <c r="AW87" s="1002" t="s">
        <v>333</v>
      </c>
      <c r="AX87" s="1003"/>
      <c r="AY87" s="1004"/>
      <c r="AZ87" s="1002" t="s">
        <v>334</v>
      </c>
      <c r="BA87" s="1003"/>
      <c r="BB87" s="1004"/>
      <c r="BC87" s="981">
        <v>1.1</v>
      </c>
      <c r="BD87" s="982"/>
      <c r="BE87" s="982"/>
      <c r="BF87" s="983"/>
      <c r="BG87" s="981">
        <v>0.1</v>
      </c>
      <c r="BH87" s="982"/>
      <c r="BI87" s="982"/>
      <c r="BJ87" s="982"/>
      <c r="BK87" s="983"/>
      <c r="BL87" s="1054"/>
      <c r="BM87" s="1055"/>
      <c r="BN87" s="1055"/>
      <c r="BO87" s="1055"/>
      <c r="BP87" s="1056"/>
      <c r="BQ87" s="254"/>
    </row>
    <row r="88" spans="2:69" ht="9.75" customHeight="1">
      <c r="B88" s="5"/>
      <c r="C88" s="384"/>
      <c r="D88" s="384"/>
      <c r="E88" s="384"/>
      <c r="F88" s="384"/>
      <c r="G88" s="384"/>
      <c r="H88" s="384"/>
      <c r="I88" s="384"/>
      <c r="J88" s="384"/>
      <c r="K88" s="384"/>
      <c r="L88" s="384"/>
      <c r="M88" s="384"/>
      <c r="N88" s="384"/>
      <c r="O88" s="384"/>
      <c r="P88" s="384"/>
      <c r="Q88" s="384"/>
      <c r="R88" s="384"/>
      <c r="S88" s="384"/>
      <c r="T88" s="384"/>
      <c r="U88" s="384"/>
      <c r="V88" s="90"/>
      <c r="W88" s="90"/>
      <c r="X88" s="385"/>
      <c r="Y88" s="385"/>
      <c r="Z88" s="385"/>
      <c r="AA88" s="385"/>
      <c r="AB88" s="386"/>
      <c r="AC88" s="464"/>
      <c r="AD88" s="464"/>
      <c r="AE88" s="464"/>
      <c r="AF88" s="242"/>
      <c r="AG88" s="991"/>
      <c r="AH88" s="996"/>
      <c r="AI88" s="997"/>
      <c r="AJ88" s="997"/>
      <c r="AK88" s="997"/>
      <c r="AL88" s="997"/>
      <c r="AM88" s="997"/>
      <c r="AN88" s="997"/>
      <c r="AO88" s="997"/>
      <c r="AP88" s="997"/>
      <c r="AQ88" s="997"/>
      <c r="AR88" s="997"/>
      <c r="AS88" s="997"/>
      <c r="AT88" s="997"/>
      <c r="AU88" s="997"/>
      <c r="AV88" s="998"/>
      <c r="AW88" s="1005"/>
      <c r="AX88" s="1006"/>
      <c r="AY88" s="1007"/>
      <c r="AZ88" s="1005"/>
      <c r="BA88" s="1006"/>
      <c r="BB88" s="1007"/>
      <c r="BC88" s="984"/>
      <c r="BD88" s="985"/>
      <c r="BE88" s="985"/>
      <c r="BF88" s="986"/>
      <c r="BG88" s="984"/>
      <c r="BH88" s="985"/>
      <c r="BI88" s="985"/>
      <c r="BJ88" s="985"/>
      <c r="BK88" s="986"/>
      <c r="BL88" s="1054"/>
      <c r="BM88" s="1055"/>
      <c r="BN88" s="1055"/>
      <c r="BO88" s="1055"/>
      <c r="BP88" s="1056"/>
      <c r="BQ88" s="254"/>
    </row>
    <row r="89" spans="2:69" ht="9.75" customHeight="1">
      <c r="B89" s="5"/>
      <c r="C89" s="384"/>
      <c r="D89" s="384"/>
      <c r="E89" s="384"/>
      <c r="F89" s="384"/>
      <c r="G89" s="384"/>
      <c r="H89" s="384"/>
      <c r="I89" s="384"/>
      <c r="J89" s="384"/>
      <c r="K89" s="384"/>
      <c r="L89" s="384"/>
      <c r="M89" s="384"/>
      <c r="N89" s="384"/>
      <c r="O89" s="384"/>
      <c r="P89" s="384"/>
      <c r="Q89" s="384"/>
      <c r="R89" s="384"/>
      <c r="S89" s="384"/>
      <c r="T89" s="384"/>
      <c r="U89" s="384"/>
      <c r="V89" s="90"/>
      <c r="W89" s="90"/>
      <c r="X89" s="385"/>
      <c r="Y89" s="385"/>
      <c r="Z89" s="385"/>
      <c r="AA89" s="385"/>
      <c r="AB89" s="386"/>
      <c r="AC89" s="464"/>
      <c r="AD89" s="464"/>
      <c r="AE89" s="464"/>
      <c r="AF89" s="242"/>
      <c r="AG89" s="992"/>
      <c r="AH89" s="999"/>
      <c r="AI89" s="1000"/>
      <c r="AJ89" s="1000"/>
      <c r="AK89" s="1000"/>
      <c r="AL89" s="1000"/>
      <c r="AM89" s="1000"/>
      <c r="AN89" s="1000"/>
      <c r="AO89" s="1000"/>
      <c r="AP89" s="1000"/>
      <c r="AQ89" s="1000"/>
      <c r="AR89" s="1000"/>
      <c r="AS89" s="1000"/>
      <c r="AT89" s="1000"/>
      <c r="AU89" s="1000"/>
      <c r="AV89" s="1001"/>
      <c r="AW89" s="1008"/>
      <c r="AX89" s="1009"/>
      <c r="AY89" s="1010"/>
      <c r="AZ89" s="1008"/>
      <c r="BA89" s="1009"/>
      <c r="BB89" s="1010"/>
      <c r="BC89" s="987"/>
      <c r="BD89" s="988"/>
      <c r="BE89" s="988"/>
      <c r="BF89" s="989"/>
      <c r="BG89" s="987"/>
      <c r="BH89" s="988"/>
      <c r="BI89" s="988"/>
      <c r="BJ89" s="988"/>
      <c r="BK89" s="989"/>
      <c r="BL89" s="1054"/>
      <c r="BM89" s="1055"/>
      <c r="BN89" s="1055"/>
      <c r="BO89" s="1055"/>
      <c r="BP89" s="1056"/>
      <c r="BQ89" s="254"/>
    </row>
    <row r="90" spans="2:69" ht="9.75" customHeight="1">
      <c r="B90" s="5"/>
      <c r="C90" s="384"/>
      <c r="D90" s="384"/>
      <c r="E90" s="384"/>
      <c r="F90" s="384"/>
      <c r="G90" s="384"/>
      <c r="H90" s="384"/>
      <c r="I90" s="384"/>
      <c r="J90" s="384"/>
      <c r="K90" s="384"/>
      <c r="L90" s="384"/>
      <c r="M90" s="384"/>
      <c r="N90" s="384"/>
      <c r="O90" s="384"/>
      <c r="P90" s="384"/>
      <c r="Q90" s="384"/>
      <c r="R90" s="384"/>
      <c r="S90" s="384"/>
      <c r="T90" s="384"/>
      <c r="U90" s="384"/>
      <c r="V90" s="90"/>
      <c r="W90" s="90"/>
      <c r="X90" s="385"/>
      <c r="Y90" s="385"/>
      <c r="Z90" s="385"/>
      <c r="AA90" s="385"/>
      <c r="AB90" s="386"/>
      <c r="AC90" s="464"/>
      <c r="AD90" s="464"/>
      <c r="AE90" s="464"/>
      <c r="AF90" s="253"/>
      <c r="AG90" s="990">
        <v>17</v>
      </c>
      <c r="AH90" s="993" t="s">
        <v>342</v>
      </c>
      <c r="AI90" s="994"/>
      <c r="AJ90" s="994"/>
      <c r="AK90" s="994"/>
      <c r="AL90" s="994"/>
      <c r="AM90" s="994"/>
      <c r="AN90" s="994"/>
      <c r="AO90" s="994"/>
      <c r="AP90" s="994"/>
      <c r="AQ90" s="994"/>
      <c r="AR90" s="994"/>
      <c r="AS90" s="994"/>
      <c r="AT90" s="994"/>
      <c r="AU90" s="994"/>
      <c r="AV90" s="995"/>
      <c r="AW90" s="1019" t="s">
        <v>335</v>
      </c>
      <c r="AX90" s="1019"/>
      <c r="AY90" s="1019"/>
      <c r="AZ90" s="1027" t="s">
        <v>336</v>
      </c>
      <c r="BA90" s="1027"/>
      <c r="BB90" s="1027"/>
      <c r="BC90" s="1023">
        <v>1.1</v>
      </c>
      <c r="BD90" s="1023"/>
      <c r="BE90" s="1023"/>
      <c r="BF90" s="1023"/>
      <c r="BG90" s="1023">
        <v>0.1</v>
      </c>
      <c r="BH90" s="1023"/>
      <c r="BI90" s="1023"/>
      <c r="BJ90" s="1023"/>
      <c r="BK90" s="1023"/>
      <c r="BL90" s="1054"/>
      <c r="BM90" s="1055"/>
      <c r="BN90" s="1055"/>
      <c r="BO90" s="1055"/>
      <c r="BP90" s="1056"/>
      <c r="BQ90" s="254"/>
    </row>
    <row r="91" spans="2:69" ht="9.75" customHeight="1">
      <c r="B91" s="5"/>
      <c r="C91" s="384"/>
      <c r="D91" s="384"/>
      <c r="E91" s="384"/>
      <c r="F91" s="384"/>
      <c r="G91" s="384"/>
      <c r="H91" s="384"/>
      <c r="I91" s="384"/>
      <c r="J91" s="384"/>
      <c r="K91" s="384"/>
      <c r="L91" s="384"/>
      <c r="M91" s="384"/>
      <c r="N91" s="384"/>
      <c r="O91" s="384"/>
      <c r="P91" s="384"/>
      <c r="Q91" s="384"/>
      <c r="R91" s="384"/>
      <c r="S91" s="384"/>
      <c r="T91" s="384"/>
      <c r="U91" s="384"/>
      <c r="V91" s="90"/>
      <c r="W91" s="90"/>
      <c r="X91" s="385"/>
      <c r="Y91" s="385"/>
      <c r="Z91" s="385"/>
      <c r="AA91" s="385"/>
      <c r="AB91" s="386"/>
      <c r="AC91" s="464"/>
      <c r="AD91" s="464"/>
      <c r="AE91" s="464"/>
      <c r="AF91" s="253"/>
      <c r="AG91" s="991"/>
      <c r="AH91" s="996"/>
      <c r="AI91" s="997"/>
      <c r="AJ91" s="997"/>
      <c r="AK91" s="997"/>
      <c r="AL91" s="997"/>
      <c r="AM91" s="997"/>
      <c r="AN91" s="997"/>
      <c r="AO91" s="997"/>
      <c r="AP91" s="997"/>
      <c r="AQ91" s="997"/>
      <c r="AR91" s="997"/>
      <c r="AS91" s="997"/>
      <c r="AT91" s="997"/>
      <c r="AU91" s="997"/>
      <c r="AV91" s="998"/>
      <c r="AW91" s="1013" t="s">
        <v>337</v>
      </c>
      <c r="AX91" s="1014"/>
      <c r="AY91" s="1015"/>
      <c r="AZ91" s="1019" t="s">
        <v>338</v>
      </c>
      <c r="BA91" s="1019"/>
      <c r="BB91" s="1019"/>
      <c r="BC91" s="1020">
        <v>1.3</v>
      </c>
      <c r="BD91" s="1020"/>
      <c r="BE91" s="1020"/>
      <c r="BF91" s="1020"/>
      <c r="BG91" s="1020">
        <v>0.2</v>
      </c>
      <c r="BH91" s="1020"/>
      <c r="BI91" s="1020"/>
      <c r="BJ91" s="1020"/>
      <c r="BK91" s="1020"/>
      <c r="BL91" s="1054"/>
      <c r="BM91" s="1055"/>
      <c r="BN91" s="1055"/>
      <c r="BO91" s="1055"/>
      <c r="BP91" s="1056"/>
      <c r="BQ91" s="254"/>
    </row>
    <row r="92" spans="2:69" ht="9.75" customHeight="1">
      <c r="B92" s="5"/>
      <c r="C92" s="384"/>
      <c r="D92" s="384"/>
      <c r="E92" s="384"/>
      <c r="F92" s="384"/>
      <c r="G92" s="384"/>
      <c r="H92" s="384"/>
      <c r="I92" s="384"/>
      <c r="J92" s="384"/>
      <c r="K92" s="384"/>
      <c r="L92" s="384"/>
      <c r="M92" s="384"/>
      <c r="N92" s="384"/>
      <c r="O92" s="384"/>
      <c r="P92" s="384"/>
      <c r="Q92" s="384"/>
      <c r="R92" s="384"/>
      <c r="S92" s="384"/>
      <c r="T92" s="384"/>
      <c r="U92" s="384"/>
      <c r="V92" s="90"/>
      <c r="W92" s="90"/>
      <c r="X92" s="385"/>
      <c r="Y92" s="385"/>
      <c r="Z92" s="385"/>
      <c r="AA92" s="385"/>
      <c r="AB92" s="386"/>
      <c r="AC92" s="464"/>
      <c r="AD92" s="464"/>
      <c r="AE92" s="464"/>
      <c r="AF92" s="253"/>
      <c r="AG92" s="991"/>
      <c r="AH92" s="996"/>
      <c r="AI92" s="997"/>
      <c r="AJ92" s="997"/>
      <c r="AK92" s="997"/>
      <c r="AL92" s="997"/>
      <c r="AM92" s="997"/>
      <c r="AN92" s="997"/>
      <c r="AO92" s="997"/>
      <c r="AP92" s="997"/>
      <c r="AQ92" s="997"/>
      <c r="AR92" s="997"/>
      <c r="AS92" s="997"/>
      <c r="AT92" s="997"/>
      <c r="AU92" s="997"/>
      <c r="AV92" s="998"/>
      <c r="AW92" s="1016"/>
      <c r="AX92" s="1017"/>
      <c r="AY92" s="1018"/>
      <c r="AZ92" s="1021" t="s">
        <v>339</v>
      </c>
      <c r="BA92" s="1021"/>
      <c r="BB92" s="1021"/>
      <c r="BC92" s="1022">
        <v>1</v>
      </c>
      <c r="BD92" s="1022"/>
      <c r="BE92" s="1022"/>
      <c r="BF92" s="1022"/>
      <c r="BG92" s="1022">
        <v>0.1</v>
      </c>
      <c r="BH92" s="1022"/>
      <c r="BI92" s="1022"/>
      <c r="BJ92" s="1022"/>
      <c r="BK92" s="1022"/>
      <c r="BL92" s="1054"/>
      <c r="BM92" s="1055"/>
      <c r="BN92" s="1055"/>
      <c r="BO92" s="1055"/>
      <c r="BP92" s="1056"/>
      <c r="BQ92" s="254"/>
    </row>
    <row r="93" spans="2:69" ht="9.75" customHeight="1">
      <c r="B93" s="5"/>
      <c r="C93" s="384"/>
      <c r="D93" s="384"/>
      <c r="E93" s="384"/>
      <c r="F93" s="384"/>
      <c r="G93" s="384"/>
      <c r="H93" s="384"/>
      <c r="I93" s="384"/>
      <c r="J93" s="384"/>
      <c r="K93" s="384"/>
      <c r="L93" s="384"/>
      <c r="M93" s="384"/>
      <c r="N93" s="384"/>
      <c r="O93" s="384"/>
      <c r="P93" s="384"/>
      <c r="Q93" s="384"/>
      <c r="R93" s="384"/>
      <c r="S93" s="384"/>
      <c r="T93" s="384"/>
      <c r="U93" s="384"/>
      <c r="V93" s="90"/>
      <c r="W93" s="90"/>
      <c r="X93" s="385"/>
      <c r="Y93" s="385"/>
      <c r="Z93" s="385"/>
      <c r="AA93" s="385"/>
      <c r="AB93" s="386"/>
      <c r="AC93" s="464"/>
      <c r="AD93" s="464"/>
      <c r="AE93" s="464"/>
      <c r="AF93" s="253"/>
      <c r="AG93" s="992"/>
      <c r="AH93" s="999"/>
      <c r="AI93" s="1000"/>
      <c r="AJ93" s="1000"/>
      <c r="AK93" s="1000"/>
      <c r="AL93" s="1000"/>
      <c r="AM93" s="1000"/>
      <c r="AN93" s="1000"/>
      <c r="AO93" s="1000"/>
      <c r="AP93" s="1000"/>
      <c r="AQ93" s="1000"/>
      <c r="AR93" s="1000"/>
      <c r="AS93" s="1000"/>
      <c r="AT93" s="1000"/>
      <c r="AU93" s="1000"/>
      <c r="AV93" s="1001"/>
      <c r="AW93" s="1011" t="s">
        <v>340</v>
      </c>
      <c r="AX93" s="1011"/>
      <c r="AY93" s="1011"/>
      <c r="AZ93" s="1011" t="s">
        <v>341</v>
      </c>
      <c r="BA93" s="1011"/>
      <c r="BB93" s="1011"/>
      <c r="BC93" s="1012">
        <v>1.1</v>
      </c>
      <c r="BD93" s="1012"/>
      <c r="BE93" s="1012"/>
      <c r="BF93" s="1012"/>
      <c r="BG93" s="1012">
        <v>0.1</v>
      </c>
      <c r="BH93" s="1012"/>
      <c r="BI93" s="1012"/>
      <c r="BJ93" s="1012"/>
      <c r="BK93" s="1012"/>
      <c r="BL93" s="1054"/>
      <c r="BM93" s="1055"/>
      <c r="BN93" s="1055"/>
      <c r="BO93" s="1055"/>
      <c r="BP93" s="1056"/>
      <c r="BQ93" s="254"/>
    </row>
    <row r="94" spans="2:69" ht="9.75" customHeight="1">
      <c r="B94" s="5"/>
      <c r="C94" s="384"/>
      <c r="D94" s="384"/>
      <c r="E94" s="384"/>
      <c r="F94" s="384"/>
      <c r="G94" s="384"/>
      <c r="H94" s="384"/>
      <c r="I94" s="384"/>
      <c r="J94" s="384"/>
      <c r="K94" s="384"/>
      <c r="L94" s="384"/>
      <c r="M94" s="384"/>
      <c r="N94" s="384"/>
      <c r="O94" s="384"/>
      <c r="P94" s="384"/>
      <c r="Q94" s="384"/>
      <c r="R94" s="384"/>
      <c r="S94" s="384"/>
      <c r="T94" s="384"/>
      <c r="U94" s="384"/>
      <c r="V94" s="90"/>
      <c r="W94" s="90"/>
      <c r="X94" s="385"/>
      <c r="Y94" s="385"/>
      <c r="Z94" s="385"/>
      <c r="AA94" s="385"/>
      <c r="AB94" s="386"/>
      <c r="AC94" s="464"/>
      <c r="AD94" s="464"/>
      <c r="AE94" s="464"/>
      <c r="AF94" s="253"/>
      <c r="AG94" s="255">
        <v>18</v>
      </c>
      <c r="AH94" s="1092" t="s">
        <v>116</v>
      </c>
      <c r="AI94" s="1093"/>
      <c r="AJ94" s="1093"/>
      <c r="AK94" s="1093"/>
      <c r="AL94" s="1093"/>
      <c r="AM94" s="1093"/>
      <c r="AN94" s="1093"/>
      <c r="AO94" s="1093"/>
      <c r="AP94" s="1093"/>
      <c r="AQ94" s="1093"/>
      <c r="AR94" s="1093"/>
      <c r="AS94" s="1093"/>
      <c r="AT94" s="1093"/>
      <c r="AU94" s="1093"/>
      <c r="AV94" s="1094"/>
      <c r="AW94" s="1043"/>
      <c r="AX94" s="1043"/>
      <c r="AY94" s="1043"/>
      <c r="AZ94" s="1043"/>
      <c r="BA94" s="1043"/>
      <c r="BB94" s="1043"/>
      <c r="BC94" s="1043" t="s">
        <v>355</v>
      </c>
      <c r="BD94" s="1043"/>
      <c r="BE94" s="1043"/>
      <c r="BF94" s="1043"/>
      <c r="BG94" s="1044">
        <v>0.2</v>
      </c>
      <c r="BH94" s="1044"/>
      <c r="BI94" s="1044"/>
      <c r="BJ94" s="1044"/>
      <c r="BK94" s="1044"/>
      <c r="BL94" s="1057"/>
      <c r="BM94" s="1058"/>
      <c r="BN94" s="1058"/>
      <c r="BO94" s="1058"/>
      <c r="BP94" s="1059"/>
      <c r="BQ94" s="254"/>
    </row>
    <row r="95" spans="2:69" ht="9.75" customHeight="1" thickBot="1">
      <c r="B95" s="5"/>
      <c r="C95" s="384"/>
      <c r="D95" s="384"/>
      <c r="E95" s="384"/>
      <c r="F95" s="384"/>
      <c r="G95" s="384"/>
      <c r="H95" s="384"/>
      <c r="I95" s="384"/>
      <c r="J95" s="384"/>
      <c r="K95" s="384"/>
      <c r="L95" s="384"/>
      <c r="M95" s="384"/>
      <c r="N95" s="384"/>
      <c r="O95" s="384"/>
      <c r="P95" s="384"/>
      <c r="Q95" s="384"/>
      <c r="R95" s="384"/>
      <c r="S95" s="384"/>
      <c r="T95" s="384"/>
      <c r="U95" s="384"/>
      <c r="V95" s="90"/>
      <c r="W95" s="90"/>
      <c r="X95" s="385"/>
      <c r="Y95" s="385"/>
      <c r="Z95" s="385"/>
      <c r="AA95" s="385"/>
      <c r="AB95" s="386"/>
      <c r="AC95" s="464"/>
      <c r="AD95" s="464"/>
      <c r="AE95" s="464"/>
      <c r="AF95" s="247"/>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9"/>
    </row>
    <row r="96" spans="2:69" ht="9.75" customHeight="1">
      <c r="B96" s="5"/>
      <c r="C96" s="384"/>
      <c r="D96" s="384"/>
      <c r="E96" s="384"/>
      <c r="F96" s="384"/>
      <c r="G96" s="384"/>
      <c r="H96" s="384"/>
      <c r="I96" s="384"/>
      <c r="J96" s="384"/>
      <c r="K96" s="384"/>
      <c r="L96" s="384"/>
      <c r="M96" s="384"/>
      <c r="N96" s="384"/>
      <c r="O96" s="384"/>
      <c r="P96" s="384"/>
      <c r="Q96" s="384"/>
      <c r="R96" s="384"/>
      <c r="S96" s="384"/>
      <c r="T96" s="384"/>
      <c r="U96" s="384"/>
      <c r="V96" s="90"/>
      <c r="W96" s="90"/>
      <c r="X96" s="385"/>
      <c r="Y96" s="385"/>
      <c r="Z96" s="385"/>
      <c r="AA96" s="385"/>
      <c r="AB96" s="386"/>
      <c r="AC96" s="464"/>
      <c r="AD96" s="464"/>
      <c r="AE96" s="464"/>
      <c r="AF96" s="466"/>
      <c r="AG96" s="467"/>
      <c r="AH96" s="466"/>
      <c r="AI96" s="466"/>
      <c r="AJ96" s="466"/>
      <c r="AK96" s="466"/>
      <c r="AL96" s="466"/>
      <c r="AM96" s="466"/>
      <c r="AN96" s="466"/>
      <c r="AO96" s="466"/>
      <c r="AP96" s="466"/>
      <c r="AQ96" s="466"/>
      <c r="AR96" s="466"/>
      <c r="AS96" s="466"/>
      <c r="AT96" s="466"/>
      <c r="AU96" s="466"/>
      <c r="AV96" s="466"/>
      <c r="AW96" s="468"/>
      <c r="AX96" s="468"/>
      <c r="AY96" s="468"/>
      <c r="AZ96" s="468"/>
      <c r="BA96" s="468"/>
      <c r="BB96" s="468"/>
      <c r="BC96" s="468"/>
      <c r="BD96" s="468"/>
      <c r="BE96" s="468"/>
      <c r="BF96" s="468"/>
      <c r="BG96" s="469"/>
      <c r="BH96" s="469"/>
      <c r="BI96" s="469"/>
      <c r="BJ96" s="469"/>
      <c r="BK96" s="469"/>
      <c r="BL96" s="470"/>
      <c r="BM96" s="470"/>
      <c r="BN96" s="470"/>
      <c r="BO96" s="470"/>
      <c r="BP96" s="470"/>
      <c r="BQ96" s="466"/>
    </row>
    <row r="97" spans="2:69" ht="9.75" customHeight="1">
      <c r="B97" s="5"/>
      <c r="C97" s="384"/>
      <c r="D97" s="384"/>
      <c r="E97" s="384"/>
      <c r="F97" s="384"/>
      <c r="G97" s="384"/>
      <c r="H97" s="384"/>
      <c r="I97" s="384"/>
      <c r="J97" s="384"/>
      <c r="K97" s="384"/>
      <c r="L97" s="384"/>
      <c r="M97" s="384"/>
      <c r="N97" s="384"/>
      <c r="O97" s="384"/>
      <c r="P97" s="384"/>
      <c r="Q97" s="384"/>
      <c r="R97" s="384"/>
      <c r="S97" s="384"/>
      <c r="T97" s="384"/>
      <c r="U97" s="384"/>
      <c r="V97" s="90"/>
      <c r="W97" s="90"/>
      <c r="X97" s="385"/>
      <c r="Y97" s="385"/>
      <c r="Z97" s="385"/>
      <c r="AA97" s="385"/>
      <c r="AB97" s="386"/>
      <c r="AC97" s="464"/>
      <c r="AD97" s="464"/>
      <c r="AE97" s="464"/>
      <c r="AF97" s="471"/>
      <c r="AG97" s="472"/>
      <c r="AH97" s="472"/>
      <c r="AI97" s="472"/>
      <c r="AJ97" s="472"/>
      <c r="AK97" s="472"/>
      <c r="AL97" s="472"/>
      <c r="AM97" s="472"/>
      <c r="AN97" s="472"/>
      <c r="AO97" s="472"/>
      <c r="AP97" s="472"/>
      <c r="AQ97" s="472"/>
      <c r="AR97" s="472"/>
      <c r="AS97" s="472"/>
      <c r="AT97" s="472"/>
      <c r="AU97" s="472"/>
      <c r="AV97" s="472"/>
      <c r="AW97" s="473"/>
      <c r="AX97" s="473"/>
      <c r="AY97" s="473"/>
      <c r="AZ97" s="473"/>
      <c r="BA97" s="473"/>
      <c r="BB97" s="473"/>
      <c r="BC97" s="474"/>
      <c r="BD97" s="474"/>
      <c r="BE97" s="474"/>
      <c r="BF97" s="474"/>
      <c r="BG97" s="474"/>
      <c r="BH97" s="474"/>
      <c r="BI97" s="474"/>
      <c r="BJ97" s="474"/>
      <c r="BK97" s="474"/>
      <c r="BL97" s="475"/>
      <c r="BM97" s="475"/>
      <c r="BN97" s="475"/>
      <c r="BO97" s="475"/>
      <c r="BP97" s="475"/>
      <c r="BQ97" s="471"/>
    </row>
    <row r="98" spans="2:69" ht="9.75" customHeight="1">
      <c r="B98" s="5"/>
      <c r="C98" s="384"/>
      <c r="D98" s="384"/>
      <c r="E98" s="384"/>
      <c r="F98" s="384"/>
      <c r="G98" s="384"/>
      <c r="H98" s="384"/>
      <c r="I98" s="384"/>
      <c r="J98" s="384"/>
      <c r="K98" s="384"/>
      <c r="L98" s="384"/>
      <c r="M98" s="384"/>
      <c r="N98" s="384"/>
      <c r="O98" s="384"/>
      <c r="P98" s="384"/>
      <c r="Q98" s="384"/>
      <c r="R98" s="384"/>
      <c r="S98" s="384"/>
      <c r="T98" s="384"/>
      <c r="U98" s="384"/>
      <c r="V98" s="90"/>
      <c r="W98" s="90"/>
      <c r="X98" s="385"/>
      <c r="Y98" s="385"/>
      <c r="Z98" s="385"/>
      <c r="AA98" s="385"/>
      <c r="AB98" s="386"/>
      <c r="AC98" s="464"/>
      <c r="AD98" s="464"/>
      <c r="AE98" s="464"/>
      <c r="AF98" s="471"/>
      <c r="AG98" s="472"/>
      <c r="AH98" s="472"/>
      <c r="AI98" s="472"/>
      <c r="AJ98" s="472"/>
      <c r="AK98" s="472"/>
      <c r="AL98" s="472"/>
      <c r="AM98" s="472"/>
      <c r="AN98" s="472"/>
      <c r="AO98" s="472"/>
      <c r="AP98" s="472"/>
      <c r="AQ98" s="472"/>
      <c r="AR98" s="472"/>
      <c r="AS98" s="472"/>
      <c r="AT98" s="472"/>
      <c r="AU98" s="472"/>
      <c r="AV98" s="472"/>
      <c r="AW98" s="473"/>
      <c r="AX98" s="473"/>
      <c r="AY98" s="473"/>
      <c r="AZ98" s="473"/>
      <c r="BA98" s="473"/>
      <c r="BB98" s="473"/>
      <c r="BC98" s="473"/>
      <c r="BD98" s="473"/>
      <c r="BE98" s="473"/>
      <c r="BF98" s="473"/>
      <c r="BG98" s="474"/>
      <c r="BH98" s="474"/>
      <c r="BI98" s="474"/>
      <c r="BJ98" s="474"/>
      <c r="BK98" s="474"/>
      <c r="BL98" s="475"/>
      <c r="BM98" s="475"/>
      <c r="BN98" s="475"/>
      <c r="BO98" s="475"/>
      <c r="BP98" s="475"/>
      <c r="BQ98" s="471"/>
    </row>
    <row r="99" spans="2:69" ht="9.75" customHeight="1">
      <c r="B99" s="5"/>
      <c r="C99" s="384"/>
      <c r="D99" s="384"/>
      <c r="E99" s="384"/>
      <c r="F99" s="384"/>
      <c r="G99" s="384"/>
      <c r="H99" s="384"/>
      <c r="I99" s="384"/>
      <c r="J99" s="384"/>
      <c r="K99" s="384"/>
      <c r="L99" s="384"/>
      <c r="M99" s="384"/>
      <c r="N99" s="384"/>
      <c r="O99" s="384"/>
      <c r="P99" s="384"/>
      <c r="Q99" s="384"/>
      <c r="R99" s="384"/>
      <c r="S99" s="384"/>
      <c r="T99" s="384"/>
      <c r="U99" s="384"/>
      <c r="V99" s="90"/>
      <c r="W99" s="90"/>
      <c r="X99" s="385"/>
      <c r="Y99" s="385"/>
      <c r="Z99" s="385"/>
      <c r="AA99" s="385"/>
      <c r="AB99" s="386"/>
      <c r="AC99" s="464"/>
      <c r="AD99" s="464"/>
      <c r="AE99" s="464"/>
      <c r="AF99" s="471"/>
      <c r="AG99" s="472"/>
      <c r="AH99" s="472"/>
      <c r="AI99" s="472"/>
      <c r="AJ99" s="472"/>
      <c r="AK99" s="472"/>
      <c r="AL99" s="472"/>
      <c r="AM99" s="472"/>
      <c r="AN99" s="472"/>
      <c r="AO99" s="472"/>
      <c r="AP99" s="472"/>
      <c r="AQ99" s="472"/>
      <c r="AR99" s="472"/>
      <c r="AS99" s="472"/>
      <c r="AT99" s="472"/>
      <c r="AU99" s="472"/>
      <c r="AV99" s="472"/>
      <c r="AW99" s="473"/>
      <c r="AX99" s="473"/>
      <c r="AY99" s="473"/>
      <c r="AZ99" s="473"/>
      <c r="BA99" s="473"/>
      <c r="BB99" s="473"/>
      <c r="BC99" s="473"/>
      <c r="BD99" s="473"/>
      <c r="BE99" s="473"/>
      <c r="BF99" s="473"/>
      <c r="BG99" s="474"/>
      <c r="BH99" s="474"/>
      <c r="BI99" s="474"/>
      <c r="BJ99" s="474"/>
      <c r="BK99" s="474"/>
      <c r="BL99" s="475"/>
      <c r="BM99" s="475"/>
      <c r="BN99" s="475"/>
      <c r="BO99" s="475"/>
      <c r="BP99" s="475"/>
      <c r="BQ99" s="471"/>
    </row>
    <row r="100" spans="2:69" ht="9.75" customHeight="1">
      <c r="B100" s="5"/>
      <c r="C100" s="384"/>
      <c r="D100" s="384"/>
      <c r="E100" s="384"/>
      <c r="F100" s="384"/>
      <c r="G100" s="384"/>
      <c r="H100" s="384"/>
      <c r="I100" s="384"/>
      <c r="J100" s="384"/>
      <c r="K100" s="384"/>
      <c r="L100" s="384"/>
      <c r="M100" s="384"/>
      <c r="N100" s="384"/>
      <c r="O100" s="384"/>
      <c r="P100" s="384"/>
      <c r="Q100" s="384"/>
      <c r="R100" s="384"/>
      <c r="S100" s="384"/>
      <c r="T100" s="384"/>
      <c r="U100" s="384"/>
      <c r="V100" s="90"/>
      <c r="W100" s="90"/>
      <c r="X100" s="385"/>
      <c r="Y100" s="385"/>
      <c r="Z100" s="385"/>
      <c r="AA100" s="385"/>
      <c r="AB100" s="386"/>
      <c r="AC100" s="464"/>
      <c r="AD100" s="464"/>
      <c r="AE100" s="464"/>
      <c r="AF100" s="471"/>
      <c r="AG100" s="472"/>
      <c r="AH100" s="472"/>
      <c r="AI100" s="472"/>
      <c r="AJ100" s="472"/>
      <c r="AK100" s="472"/>
      <c r="AL100" s="472"/>
      <c r="AM100" s="472"/>
      <c r="AN100" s="472"/>
      <c r="AO100" s="472"/>
      <c r="AP100" s="472"/>
      <c r="AQ100" s="472"/>
      <c r="AR100" s="472"/>
      <c r="AS100" s="472"/>
      <c r="AT100" s="472"/>
      <c r="AU100" s="472"/>
      <c r="AV100" s="472"/>
      <c r="AW100" s="473"/>
      <c r="AX100" s="473"/>
      <c r="AY100" s="473"/>
      <c r="AZ100" s="473"/>
      <c r="BA100" s="473"/>
      <c r="BB100" s="473"/>
      <c r="BC100" s="473"/>
      <c r="BD100" s="473"/>
      <c r="BE100" s="473"/>
      <c r="BF100" s="473"/>
      <c r="BG100" s="474"/>
      <c r="BH100" s="474"/>
      <c r="BI100" s="474"/>
      <c r="BJ100" s="474"/>
      <c r="BK100" s="474"/>
      <c r="BL100" s="475"/>
      <c r="BM100" s="475"/>
      <c r="BN100" s="475"/>
      <c r="BO100" s="475"/>
      <c r="BP100" s="475"/>
      <c r="BQ100" s="471"/>
    </row>
    <row r="101" spans="2:69" ht="9.75" customHeight="1">
      <c r="B101" s="5"/>
      <c r="C101" s="384"/>
      <c r="D101" s="384"/>
      <c r="E101" s="384"/>
      <c r="F101" s="384"/>
      <c r="G101" s="384"/>
      <c r="H101" s="384"/>
      <c r="I101" s="384"/>
      <c r="J101" s="384"/>
      <c r="K101" s="384"/>
      <c r="L101" s="384"/>
      <c r="M101" s="384"/>
      <c r="N101" s="384"/>
      <c r="O101" s="384"/>
      <c r="P101" s="384"/>
      <c r="Q101" s="384"/>
      <c r="R101" s="384"/>
      <c r="S101" s="384"/>
      <c r="T101" s="384"/>
      <c r="U101" s="384"/>
      <c r="V101" s="90"/>
      <c r="W101" s="90"/>
      <c r="X101" s="385"/>
      <c r="Y101" s="385"/>
      <c r="Z101" s="385"/>
      <c r="AA101" s="385"/>
      <c r="AB101" s="386"/>
      <c r="AC101" s="464"/>
      <c r="AD101" s="464"/>
      <c r="AE101" s="464"/>
      <c r="AF101" s="471"/>
      <c r="AG101" s="472"/>
      <c r="AH101" s="472"/>
      <c r="AI101" s="472"/>
      <c r="AJ101" s="472"/>
      <c r="AK101" s="472"/>
      <c r="AL101" s="472"/>
      <c r="AM101" s="472"/>
      <c r="AN101" s="472"/>
      <c r="AO101" s="472"/>
      <c r="AP101" s="472"/>
      <c r="AQ101" s="472"/>
      <c r="AR101" s="472"/>
      <c r="AS101" s="472"/>
      <c r="AT101" s="472"/>
      <c r="AU101" s="472"/>
      <c r="AV101" s="472"/>
      <c r="AW101" s="473"/>
      <c r="AX101" s="473"/>
      <c r="AY101" s="473"/>
      <c r="AZ101" s="473"/>
      <c r="BA101" s="473"/>
      <c r="BB101" s="473"/>
      <c r="BC101" s="473"/>
      <c r="BD101" s="473"/>
      <c r="BE101" s="473"/>
      <c r="BF101" s="473"/>
      <c r="BG101" s="474"/>
      <c r="BH101" s="474"/>
      <c r="BI101" s="474"/>
      <c r="BJ101" s="474"/>
      <c r="BK101" s="474"/>
      <c r="BL101" s="475"/>
      <c r="BM101" s="475"/>
      <c r="BN101" s="475"/>
      <c r="BO101" s="475"/>
      <c r="BP101" s="475"/>
      <c r="BQ101" s="471"/>
    </row>
    <row r="102" spans="2:69" ht="9.75" customHeight="1">
      <c r="B102" s="5"/>
      <c r="C102" s="384"/>
      <c r="D102" s="384"/>
      <c r="E102" s="384"/>
      <c r="F102" s="384"/>
      <c r="G102" s="384"/>
      <c r="H102" s="384"/>
      <c r="I102" s="384"/>
      <c r="J102" s="384"/>
      <c r="K102" s="384"/>
      <c r="L102" s="384"/>
      <c r="M102" s="384"/>
      <c r="N102" s="384"/>
      <c r="O102" s="384"/>
      <c r="P102" s="384"/>
      <c r="Q102" s="384"/>
      <c r="R102" s="384"/>
      <c r="S102" s="384"/>
      <c r="T102" s="384"/>
      <c r="U102" s="384"/>
      <c r="V102" s="90"/>
      <c r="W102" s="90"/>
      <c r="X102" s="385"/>
      <c r="Y102" s="385"/>
      <c r="Z102" s="385"/>
      <c r="AA102" s="385"/>
      <c r="AB102" s="386"/>
      <c r="AC102" s="464"/>
      <c r="AD102" s="464"/>
      <c r="AE102" s="464"/>
      <c r="AF102" s="471"/>
      <c r="AG102" s="1090"/>
      <c r="AH102" s="1091"/>
      <c r="AI102" s="1091"/>
      <c r="AJ102" s="1091"/>
      <c r="AK102" s="1091"/>
      <c r="AL102" s="1091"/>
      <c r="AM102" s="1091"/>
      <c r="AN102" s="1091"/>
      <c r="AO102" s="1091"/>
      <c r="AP102" s="1091"/>
      <c r="AQ102" s="1091"/>
      <c r="AR102" s="1091"/>
      <c r="AS102" s="1091"/>
      <c r="AT102" s="1091"/>
      <c r="AU102" s="1091"/>
      <c r="AV102" s="1091"/>
      <c r="AW102" s="1045"/>
      <c r="AX102" s="1045"/>
      <c r="AY102" s="1045"/>
      <c r="AZ102" s="1045"/>
      <c r="BA102" s="1045"/>
      <c r="BB102" s="1045"/>
      <c r="BC102" s="1045"/>
      <c r="BD102" s="1045"/>
      <c r="BE102" s="1045"/>
      <c r="BF102" s="1045"/>
      <c r="BG102" s="1046"/>
      <c r="BH102" s="1046"/>
      <c r="BI102" s="1046"/>
      <c r="BJ102" s="1046"/>
      <c r="BK102" s="1046"/>
      <c r="BL102" s="475"/>
      <c r="BM102" s="475"/>
      <c r="BN102" s="475"/>
      <c r="BO102" s="475"/>
      <c r="BP102" s="475"/>
      <c r="BQ102" s="471"/>
    </row>
    <row r="103" spans="2:69" ht="9.75" customHeight="1">
      <c r="B103" s="5"/>
      <c r="C103" s="384"/>
      <c r="D103" s="384"/>
      <c r="E103" s="384"/>
      <c r="F103" s="384"/>
      <c r="G103" s="384"/>
      <c r="H103" s="384"/>
      <c r="I103" s="384"/>
      <c r="J103" s="384"/>
      <c r="K103" s="384"/>
      <c r="L103" s="384"/>
      <c r="M103" s="384"/>
      <c r="N103" s="384"/>
      <c r="O103" s="384"/>
      <c r="P103" s="384"/>
      <c r="Q103" s="384"/>
      <c r="R103" s="384"/>
      <c r="S103" s="384"/>
      <c r="T103" s="384"/>
      <c r="U103" s="384"/>
      <c r="V103" s="90"/>
      <c r="W103" s="90"/>
      <c r="X103" s="385"/>
      <c r="Y103" s="385"/>
      <c r="Z103" s="385"/>
      <c r="AA103" s="385"/>
      <c r="AB103" s="386"/>
      <c r="AC103" s="464"/>
      <c r="AD103" s="464"/>
      <c r="AE103" s="464"/>
      <c r="AF103" s="471"/>
      <c r="AG103" s="1090"/>
      <c r="AH103" s="1091"/>
      <c r="AI103" s="1091"/>
      <c r="AJ103" s="1091"/>
      <c r="AK103" s="1091"/>
      <c r="AL103" s="1091"/>
      <c r="AM103" s="1091"/>
      <c r="AN103" s="1091"/>
      <c r="AO103" s="1091"/>
      <c r="AP103" s="1091"/>
      <c r="AQ103" s="1091"/>
      <c r="AR103" s="1091"/>
      <c r="AS103" s="1091"/>
      <c r="AT103" s="1091"/>
      <c r="AU103" s="1091"/>
      <c r="AV103" s="1091"/>
      <c r="AW103" s="1045"/>
      <c r="AX103" s="1045"/>
      <c r="AY103" s="1045"/>
      <c r="AZ103" s="1045"/>
      <c r="BA103" s="1045"/>
      <c r="BB103" s="1045"/>
      <c r="BC103" s="1045"/>
      <c r="BD103" s="1045"/>
      <c r="BE103" s="1045"/>
      <c r="BF103" s="1045"/>
      <c r="BG103" s="1046"/>
      <c r="BH103" s="1046"/>
      <c r="BI103" s="1046"/>
      <c r="BJ103" s="1046"/>
      <c r="BK103" s="1046"/>
      <c r="BL103" s="475"/>
      <c r="BM103" s="475"/>
      <c r="BN103" s="475"/>
      <c r="BO103" s="475"/>
      <c r="BP103" s="475"/>
      <c r="BQ103" s="471"/>
    </row>
    <row r="104" spans="2:69" ht="9.75" customHeight="1">
      <c r="B104" s="5"/>
      <c r="C104" s="384"/>
      <c r="D104" s="384"/>
      <c r="E104" s="384"/>
      <c r="F104" s="384"/>
      <c r="G104" s="384"/>
      <c r="H104" s="384"/>
      <c r="I104" s="384"/>
      <c r="J104" s="384"/>
      <c r="K104" s="384"/>
      <c r="L104" s="384"/>
      <c r="M104" s="384"/>
      <c r="N104" s="384"/>
      <c r="O104" s="384"/>
      <c r="P104" s="384"/>
      <c r="Q104" s="384"/>
      <c r="R104" s="384"/>
      <c r="S104" s="384"/>
      <c r="T104" s="384"/>
      <c r="U104" s="384"/>
      <c r="V104" s="90"/>
      <c r="W104" s="90"/>
      <c r="X104" s="385"/>
      <c r="Y104" s="385"/>
      <c r="Z104" s="385"/>
      <c r="AA104" s="385"/>
      <c r="AB104" s="386"/>
      <c r="AC104" s="464"/>
      <c r="AD104" s="464"/>
      <c r="AE104" s="464"/>
      <c r="AF104" s="471"/>
      <c r="AG104" s="1090"/>
      <c r="AH104" s="1091"/>
      <c r="AI104" s="1091"/>
      <c r="AJ104" s="1091"/>
      <c r="AK104" s="1091"/>
      <c r="AL104" s="1091"/>
      <c r="AM104" s="1091"/>
      <c r="AN104" s="1091"/>
      <c r="AO104" s="1091"/>
      <c r="AP104" s="1091"/>
      <c r="AQ104" s="1091"/>
      <c r="AR104" s="1091"/>
      <c r="AS104" s="1091"/>
      <c r="AT104" s="1091"/>
      <c r="AU104" s="1091"/>
      <c r="AV104" s="1091"/>
      <c r="AW104" s="1045"/>
      <c r="AX104" s="1045"/>
      <c r="AY104" s="1045"/>
      <c r="AZ104" s="1045"/>
      <c r="BA104" s="1045"/>
      <c r="BB104" s="1045"/>
      <c r="BC104" s="1045"/>
      <c r="BD104" s="1045"/>
      <c r="BE104" s="1045"/>
      <c r="BF104" s="1045"/>
      <c r="BG104" s="1046"/>
      <c r="BH104" s="1046"/>
      <c r="BI104" s="1046"/>
      <c r="BJ104" s="1046"/>
      <c r="BK104" s="1046"/>
      <c r="BL104" s="475"/>
      <c r="BM104" s="475"/>
      <c r="BN104" s="475"/>
      <c r="BO104" s="475"/>
      <c r="BP104" s="475"/>
      <c r="BQ104" s="471"/>
    </row>
    <row r="105" spans="2:69" ht="9.75" customHeight="1">
      <c r="B105" s="5"/>
      <c r="C105" s="384"/>
      <c r="D105" s="384"/>
      <c r="E105" s="384"/>
      <c r="F105" s="384"/>
      <c r="G105" s="384"/>
      <c r="H105" s="384"/>
      <c r="I105" s="384"/>
      <c r="J105" s="384"/>
      <c r="K105" s="384"/>
      <c r="L105" s="384"/>
      <c r="M105" s="384"/>
      <c r="N105" s="384"/>
      <c r="O105" s="384"/>
      <c r="P105" s="384"/>
      <c r="Q105" s="384"/>
      <c r="R105" s="384"/>
      <c r="S105" s="384"/>
      <c r="T105" s="384"/>
      <c r="U105" s="384"/>
      <c r="V105" s="90"/>
      <c r="W105" s="90"/>
      <c r="X105" s="385"/>
      <c r="Y105" s="385"/>
      <c r="Z105" s="385"/>
      <c r="AA105" s="385"/>
      <c r="AB105" s="386"/>
      <c r="AC105" s="464"/>
      <c r="AD105" s="464"/>
      <c r="AE105" s="464"/>
      <c r="AF105" s="471"/>
      <c r="AG105" s="1090"/>
      <c r="AH105" s="1091"/>
      <c r="AI105" s="1091"/>
      <c r="AJ105" s="1091"/>
      <c r="AK105" s="1091"/>
      <c r="AL105" s="1091"/>
      <c r="AM105" s="1091"/>
      <c r="AN105" s="1091"/>
      <c r="AO105" s="1091"/>
      <c r="AP105" s="1091"/>
      <c r="AQ105" s="1091"/>
      <c r="AR105" s="1091"/>
      <c r="AS105" s="1091"/>
      <c r="AT105" s="1091"/>
      <c r="AU105" s="1091"/>
      <c r="AV105" s="1091"/>
      <c r="AW105" s="1045"/>
      <c r="AX105" s="1045"/>
      <c r="AY105" s="1045"/>
      <c r="AZ105" s="1045"/>
      <c r="BA105" s="1045"/>
      <c r="BB105" s="1045"/>
      <c r="BC105" s="1045"/>
      <c r="BD105" s="1045"/>
      <c r="BE105" s="1045"/>
      <c r="BF105" s="1045"/>
      <c r="BG105" s="1046"/>
      <c r="BH105" s="1046"/>
      <c r="BI105" s="1046"/>
      <c r="BJ105" s="1046"/>
      <c r="BK105" s="1046"/>
      <c r="BL105" s="475"/>
      <c r="BM105" s="475"/>
      <c r="BN105" s="475"/>
      <c r="BO105" s="475"/>
      <c r="BP105" s="475"/>
      <c r="BQ105" s="471"/>
    </row>
    <row r="106" spans="2:69" ht="9.75" customHeight="1">
      <c r="B106" s="5"/>
      <c r="C106" s="384"/>
      <c r="D106" s="384"/>
      <c r="E106" s="384"/>
      <c r="F106" s="384"/>
      <c r="G106" s="384"/>
      <c r="H106" s="384"/>
      <c r="I106" s="384"/>
      <c r="J106" s="384"/>
      <c r="K106" s="384"/>
      <c r="L106" s="384"/>
      <c r="M106" s="384"/>
      <c r="N106" s="384"/>
      <c r="O106" s="384"/>
      <c r="P106" s="384"/>
      <c r="Q106" s="384"/>
      <c r="R106" s="384"/>
      <c r="S106" s="384"/>
      <c r="T106" s="384"/>
      <c r="U106" s="384"/>
      <c r="V106" s="90"/>
      <c r="W106" s="90"/>
      <c r="X106" s="385"/>
      <c r="Y106" s="385"/>
      <c r="Z106" s="385"/>
      <c r="AA106" s="385"/>
      <c r="AB106" s="386"/>
      <c r="AC106" s="464"/>
      <c r="AD106" s="464"/>
      <c r="AE106" s="464"/>
      <c r="AF106" s="471"/>
      <c r="AG106" s="1090"/>
      <c r="AH106" s="1091"/>
      <c r="AI106" s="1091"/>
      <c r="AJ106" s="1091"/>
      <c r="AK106" s="1091"/>
      <c r="AL106" s="1091"/>
      <c r="AM106" s="1091"/>
      <c r="AN106" s="1091"/>
      <c r="AO106" s="1091"/>
      <c r="AP106" s="1091"/>
      <c r="AQ106" s="1091"/>
      <c r="AR106" s="1091"/>
      <c r="AS106" s="1091"/>
      <c r="AT106" s="1091"/>
      <c r="AU106" s="1091"/>
      <c r="AV106" s="1091"/>
      <c r="AW106" s="1045"/>
      <c r="AX106" s="1045"/>
      <c r="AY106" s="1045"/>
      <c r="AZ106" s="1045"/>
      <c r="BA106" s="1045"/>
      <c r="BB106" s="1045"/>
      <c r="BC106" s="1045"/>
      <c r="BD106" s="1045"/>
      <c r="BE106" s="1045"/>
      <c r="BF106" s="1045"/>
      <c r="BG106" s="1046"/>
      <c r="BH106" s="1046"/>
      <c r="BI106" s="1046"/>
      <c r="BJ106" s="1046"/>
      <c r="BK106" s="1046"/>
      <c r="BL106" s="475"/>
      <c r="BM106" s="475"/>
      <c r="BN106" s="475"/>
      <c r="BO106" s="475"/>
      <c r="BP106" s="475"/>
      <c r="BQ106" s="471"/>
    </row>
    <row r="107" spans="2:69" ht="9.75" customHeight="1">
      <c r="B107" s="5"/>
      <c r="C107" s="384"/>
      <c r="D107" s="384"/>
      <c r="E107" s="384"/>
      <c r="F107" s="384"/>
      <c r="G107" s="384"/>
      <c r="H107" s="384"/>
      <c r="I107" s="384"/>
      <c r="J107" s="384"/>
      <c r="K107" s="384"/>
      <c r="L107" s="384"/>
      <c r="M107" s="384"/>
      <c r="N107" s="384"/>
      <c r="O107" s="384"/>
      <c r="P107" s="384"/>
      <c r="Q107" s="384"/>
      <c r="R107" s="384"/>
      <c r="S107" s="384"/>
      <c r="T107" s="384"/>
      <c r="U107" s="384"/>
      <c r="V107" s="90"/>
      <c r="W107" s="90"/>
      <c r="X107" s="385"/>
      <c r="Y107" s="385"/>
      <c r="Z107" s="385"/>
      <c r="AA107" s="385"/>
      <c r="AB107" s="386"/>
      <c r="AC107" s="464"/>
      <c r="AD107" s="464"/>
      <c r="AE107" s="464"/>
      <c r="AF107" s="471"/>
      <c r="AG107" s="1090"/>
      <c r="AH107" s="1091"/>
      <c r="AI107" s="1091"/>
      <c r="AJ107" s="1091"/>
      <c r="AK107" s="1091"/>
      <c r="AL107" s="1091"/>
      <c r="AM107" s="1091"/>
      <c r="AN107" s="1091"/>
      <c r="AO107" s="1091"/>
      <c r="AP107" s="1091"/>
      <c r="AQ107" s="1091"/>
      <c r="AR107" s="1091"/>
      <c r="AS107" s="1091"/>
      <c r="AT107" s="1091"/>
      <c r="AU107" s="1091"/>
      <c r="AV107" s="1091"/>
      <c r="AW107" s="1045"/>
      <c r="AX107" s="1045"/>
      <c r="AY107" s="1045"/>
      <c r="AZ107" s="1045"/>
      <c r="BA107" s="1045"/>
      <c r="BB107" s="1045"/>
      <c r="BC107" s="1045"/>
      <c r="BD107" s="1045"/>
      <c r="BE107" s="1045"/>
      <c r="BF107" s="1045"/>
      <c r="BG107" s="1047"/>
      <c r="BH107" s="1047"/>
      <c r="BI107" s="1047"/>
      <c r="BJ107" s="1047"/>
      <c r="BK107" s="1047"/>
      <c r="BL107" s="475"/>
      <c r="BM107" s="475"/>
      <c r="BN107" s="475"/>
      <c r="BO107" s="475"/>
      <c r="BP107" s="475"/>
      <c r="BQ107" s="471"/>
    </row>
    <row r="108" spans="2:69" ht="9.75" customHeight="1">
      <c r="B108" s="5"/>
      <c r="C108" s="384"/>
      <c r="D108" s="384"/>
      <c r="E108" s="384"/>
      <c r="F108" s="384"/>
      <c r="G108" s="384"/>
      <c r="H108" s="384"/>
      <c r="I108" s="384"/>
      <c r="J108" s="384"/>
      <c r="K108" s="384"/>
      <c r="L108" s="384"/>
      <c r="M108" s="384"/>
      <c r="N108" s="384"/>
      <c r="O108" s="384"/>
      <c r="P108" s="384"/>
      <c r="Q108" s="384"/>
      <c r="R108" s="384"/>
      <c r="S108" s="384"/>
      <c r="T108" s="384"/>
      <c r="U108" s="384"/>
      <c r="V108" s="90"/>
      <c r="W108" s="90"/>
      <c r="X108" s="385"/>
      <c r="Y108" s="385"/>
      <c r="Z108" s="385"/>
      <c r="AA108" s="385"/>
      <c r="AB108" s="386"/>
      <c r="AC108" s="464"/>
      <c r="AD108" s="464"/>
      <c r="AE108" s="464"/>
      <c r="AF108" s="471"/>
      <c r="AG108" s="1090"/>
      <c r="AH108" s="1091"/>
      <c r="AI108" s="1091"/>
      <c r="AJ108" s="1091"/>
      <c r="AK108" s="1091"/>
      <c r="AL108" s="1091"/>
      <c r="AM108" s="1091"/>
      <c r="AN108" s="1091"/>
      <c r="AO108" s="1091"/>
      <c r="AP108" s="1091"/>
      <c r="AQ108" s="1091"/>
      <c r="AR108" s="1091"/>
      <c r="AS108" s="1091"/>
      <c r="AT108" s="1091"/>
      <c r="AU108" s="1091"/>
      <c r="AV108" s="1091"/>
      <c r="AW108" s="1045"/>
      <c r="AX108" s="1045"/>
      <c r="AY108" s="1045"/>
      <c r="AZ108" s="1045"/>
      <c r="BA108" s="1045"/>
      <c r="BB108" s="1045"/>
      <c r="BC108" s="1045"/>
      <c r="BD108" s="1045"/>
      <c r="BE108" s="1045"/>
      <c r="BF108" s="1045"/>
      <c r="BG108" s="1046"/>
      <c r="BH108" s="1046"/>
      <c r="BI108" s="1046"/>
      <c r="BJ108" s="1046"/>
      <c r="BK108" s="1046"/>
      <c r="BL108" s="475"/>
      <c r="BM108" s="475"/>
      <c r="BN108" s="475"/>
      <c r="BO108" s="475"/>
      <c r="BP108" s="475"/>
      <c r="BQ108" s="471"/>
    </row>
    <row r="109" spans="2:69" ht="9.75" customHeight="1">
      <c r="B109" s="5"/>
      <c r="C109" s="384"/>
      <c r="D109" s="384"/>
      <c r="E109" s="384"/>
      <c r="F109" s="384"/>
      <c r="G109" s="384"/>
      <c r="H109" s="384"/>
      <c r="I109" s="384"/>
      <c r="J109" s="384"/>
      <c r="K109" s="384"/>
      <c r="L109" s="384"/>
      <c r="M109" s="384"/>
      <c r="N109" s="384"/>
      <c r="O109" s="384"/>
      <c r="P109" s="384"/>
      <c r="Q109" s="384"/>
      <c r="R109" s="384"/>
      <c r="S109" s="384"/>
      <c r="T109" s="384"/>
      <c r="U109" s="384"/>
      <c r="V109" s="90"/>
      <c r="W109" s="90"/>
      <c r="X109" s="385"/>
      <c r="Y109" s="385"/>
      <c r="Z109" s="385"/>
      <c r="AA109" s="385"/>
      <c r="AB109" s="386"/>
      <c r="AC109" s="464"/>
      <c r="AD109" s="464"/>
      <c r="AE109" s="464"/>
      <c r="AF109" s="471"/>
      <c r="AG109" s="1090"/>
      <c r="AH109" s="1091"/>
      <c r="AI109" s="1091"/>
      <c r="AJ109" s="1091"/>
      <c r="AK109" s="1091"/>
      <c r="AL109" s="1091"/>
      <c r="AM109" s="1091"/>
      <c r="AN109" s="1091"/>
      <c r="AO109" s="1091"/>
      <c r="AP109" s="1091"/>
      <c r="AQ109" s="1091"/>
      <c r="AR109" s="1091"/>
      <c r="AS109" s="1091"/>
      <c r="AT109" s="1091"/>
      <c r="AU109" s="1091"/>
      <c r="AV109" s="1091"/>
      <c r="AW109" s="1045"/>
      <c r="AX109" s="1045"/>
      <c r="AY109" s="1045"/>
      <c r="AZ109" s="1045"/>
      <c r="BA109" s="1045"/>
      <c r="BB109" s="1045"/>
      <c r="BC109" s="1045"/>
      <c r="BD109" s="1045"/>
      <c r="BE109" s="1045"/>
      <c r="BF109" s="1045"/>
      <c r="BG109" s="1046"/>
      <c r="BH109" s="1046"/>
      <c r="BI109" s="1046"/>
      <c r="BJ109" s="1046"/>
      <c r="BK109" s="1046"/>
      <c r="BL109" s="475"/>
      <c r="BM109" s="475"/>
      <c r="BN109" s="475"/>
      <c r="BO109" s="475"/>
      <c r="BP109" s="475"/>
      <c r="BQ109" s="471"/>
    </row>
    <row r="110" spans="2:69" ht="13.5" thickBot="1">
      <c r="B110" s="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6"/>
      <c r="AC110" s="476"/>
      <c r="AD110" s="476"/>
      <c r="AE110" s="476"/>
      <c r="AF110" s="471"/>
      <c r="AG110" s="1090"/>
      <c r="AH110" s="1091"/>
      <c r="AI110" s="1091"/>
      <c r="AJ110" s="1091"/>
      <c r="AK110" s="1091"/>
      <c r="AL110" s="1091"/>
      <c r="AM110" s="1091"/>
      <c r="AN110" s="1091"/>
      <c r="AO110" s="1091"/>
      <c r="AP110" s="1091"/>
      <c r="AQ110" s="1091"/>
      <c r="AR110" s="1091"/>
      <c r="AS110" s="1091"/>
      <c r="AT110" s="1091"/>
      <c r="AU110" s="1091"/>
      <c r="AV110" s="1091"/>
      <c r="AW110" s="1045"/>
      <c r="AX110" s="1045"/>
      <c r="AY110" s="1045"/>
      <c r="AZ110" s="1045"/>
      <c r="BA110" s="1045"/>
      <c r="BB110" s="1045"/>
      <c r="BC110" s="1045"/>
      <c r="BD110" s="1045"/>
      <c r="BE110" s="1045"/>
      <c r="BF110" s="1045"/>
      <c r="BG110" s="1046"/>
      <c r="BH110" s="1046"/>
      <c r="BI110" s="1046"/>
      <c r="BJ110" s="1046"/>
      <c r="BK110" s="1046"/>
      <c r="BL110" s="475"/>
      <c r="BM110" s="475"/>
      <c r="BN110" s="475"/>
      <c r="BO110" s="475"/>
      <c r="BP110" s="475"/>
      <c r="BQ110" s="471"/>
    </row>
    <row r="111" spans="32:69" ht="12.75">
      <c r="AF111" s="471"/>
      <c r="AG111" s="1090"/>
      <c r="AH111" s="1091"/>
      <c r="AI111" s="1091"/>
      <c r="AJ111" s="1091"/>
      <c r="AK111" s="1091"/>
      <c r="AL111" s="1091"/>
      <c r="AM111" s="1091"/>
      <c r="AN111" s="1091"/>
      <c r="AO111" s="1091"/>
      <c r="AP111" s="1091"/>
      <c r="AQ111" s="1091"/>
      <c r="AR111" s="1091"/>
      <c r="AS111" s="1091"/>
      <c r="AT111" s="1091"/>
      <c r="AU111" s="1091"/>
      <c r="AV111" s="1091"/>
      <c r="AW111" s="1045"/>
      <c r="AX111" s="1045"/>
      <c r="AY111" s="1045"/>
      <c r="AZ111" s="1045"/>
      <c r="BA111" s="1045"/>
      <c r="BB111" s="1045"/>
      <c r="BC111" s="1045"/>
      <c r="BD111" s="1045"/>
      <c r="BE111" s="1045"/>
      <c r="BF111" s="1045"/>
      <c r="BG111" s="1046"/>
      <c r="BH111" s="1046"/>
      <c r="BI111" s="1046"/>
      <c r="BJ111" s="1046"/>
      <c r="BK111" s="1046"/>
      <c r="BL111" s="475"/>
      <c r="BM111" s="475"/>
      <c r="BN111" s="475"/>
      <c r="BO111" s="475"/>
      <c r="BP111" s="475"/>
      <c r="BQ111" s="471"/>
    </row>
    <row r="112" spans="32:69" ht="12.75">
      <c r="AF112" s="471"/>
      <c r="AG112" s="1090"/>
      <c r="AH112" s="1091"/>
      <c r="AI112" s="1091"/>
      <c r="AJ112" s="1091"/>
      <c r="AK112" s="1091"/>
      <c r="AL112" s="1091"/>
      <c r="AM112" s="1091"/>
      <c r="AN112" s="1091"/>
      <c r="AO112" s="1091"/>
      <c r="AP112" s="1091"/>
      <c r="AQ112" s="1091"/>
      <c r="AR112" s="1091"/>
      <c r="AS112" s="1091"/>
      <c r="AT112" s="1091"/>
      <c r="AU112" s="1091"/>
      <c r="AV112" s="1091"/>
      <c r="AW112" s="1045"/>
      <c r="AX112" s="1045"/>
      <c r="AY112" s="1045"/>
      <c r="AZ112" s="1045"/>
      <c r="BA112" s="1045"/>
      <c r="BB112" s="1045"/>
      <c r="BC112" s="1045"/>
      <c r="BD112" s="1045"/>
      <c r="BE112" s="1045"/>
      <c r="BF112" s="1045"/>
      <c r="BG112" s="1046"/>
      <c r="BH112" s="1046"/>
      <c r="BI112" s="1046"/>
      <c r="BJ112" s="1046"/>
      <c r="BK112" s="1046"/>
      <c r="BL112" s="475"/>
      <c r="BM112" s="475"/>
      <c r="BN112" s="475"/>
      <c r="BO112" s="475"/>
      <c r="BP112" s="475"/>
      <c r="BQ112" s="471"/>
    </row>
  </sheetData>
  <sheetProtection/>
  <mergeCells count="383">
    <mergeCell ref="U33:U36"/>
    <mergeCell ref="V33:AA36"/>
    <mergeCell ref="AG68:AG75"/>
    <mergeCell ref="C28:D32"/>
    <mergeCell ref="E28:S32"/>
    <mergeCell ref="T28:T32"/>
    <mergeCell ref="C24:D24"/>
    <mergeCell ref="E24:S24"/>
    <mergeCell ref="AG90:AG93"/>
    <mergeCell ref="U28:U32"/>
    <mergeCell ref="V28:AA32"/>
    <mergeCell ref="C33:D36"/>
    <mergeCell ref="E33:S36"/>
    <mergeCell ref="T33:T36"/>
    <mergeCell ref="C20:D23"/>
    <mergeCell ref="E20:S23"/>
    <mergeCell ref="T20:T23"/>
    <mergeCell ref="U20:U23"/>
    <mergeCell ref="V20:AA23"/>
    <mergeCell ref="C12:AA12"/>
    <mergeCell ref="C14:AA14"/>
    <mergeCell ref="C15:AA15"/>
    <mergeCell ref="P17:T17"/>
    <mergeCell ref="AG108:AG112"/>
    <mergeCell ref="AH108:AV112"/>
    <mergeCell ref="AH94:AV94"/>
    <mergeCell ref="AG102:AG107"/>
    <mergeCell ref="AH102:AV107"/>
    <mergeCell ref="AG4:AG8"/>
    <mergeCell ref="AH4:AV8"/>
    <mergeCell ref="V24:AA24"/>
    <mergeCell ref="C25:D27"/>
    <mergeCell ref="E25:S27"/>
    <mergeCell ref="T25:T27"/>
    <mergeCell ref="U25:U27"/>
    <mergeCell ref="V25:AA27"/>
    <mergeCell ref="BL4:BP8"/>
    <mergeCell ref="AW9:AY9"/>
    <mergeCell ref="AZ9:BB9"/>
    <mergeCell ref="BC9:BF9"/>
    <mergeCell ref="BG9:BK9"/>
    <mergeCell ref="BL9:BP94"/>
    <mergeCell ref="AW4:AY8"/>
    <mergeCell ref="AZ4:BB8"/>
    <mergeCell ref="BC4:BF8"/>
    <mergeCell ref="BG4:BK8"/>
    <mergeCell ref="BC10:BF10"/>
    <mergeCell ref="BG10:BK10"/>
    <mergeCell ref="AW11:AY11"/>
    <mergeCell ref="AZ11:BB11"/>
    <mergeCell ref="BC11:BF11"/>
    <mergeCell ref="BG11:BK11"/>
    <mergeCell ref="AW10:AY10"/>
    <mergeCell ref="AZ10:BB10"/>
    <mergeCell ref="BC12:BF12"/>
    <mergeCell ref="BG12:BK12"/>
    <mergeCell ref="AZ13:BB13"/>
    <mergeCell ref="BC13:BF13"/>
    <mergeCell ref="BG13:BK13"/>
    <mergeCell ref="AG12:AG13"/>
    <mergeCell ref="AH12:AV13"/>
    <mergeCell ref="AW12:AY13"/>
    <mergeCell ref="AZ12:BB12"/>
    <mergeCell ref="AW18:AY18"/>
    <mergeCell ref="AZ18:BB18"/>
    <mergeCell ref="AH68:AV75"/>
    <mergeCell ref="AW76:AY77"/>
    <mergeCell ref="AZ76:BB76"/>
    <mergeCell ref="AW78:AY78"/>
    <mergeCell ref="AW75:AY75"/>
    <mergeCell ref="AW73:AY74"/>
    <mergeCell ref="AZ70:BB70"/>
    <mergeCell ref="AZ78:BB78"/>
    <mergeCell ref="BC14:BF15"/>
    <mergeCell ref="BG14:BK15"/>
    <mergeCell ref="AZ16:BB17"/>
    <mergeCell ref="BC16:BF17"/>
    <mergeCell ref="BG16:BK17"/>
    <mergeCell ref="AW14:AY17"/>
    <mergeCell ref="AZ14:BB15"/>
    <mergeCell ref="BC18:BF18"/>
    <mergeCell ref="BG18:BK18"/>
    <mergeCell ref="AZ75:BB75"/>
    <mergeCell ref="BC75:BF75"/>
    <mergeCell ref="BG75:BK75"/>
    <mergeCell ref="AZ22:BB22"/>
    <mergeCell ref="BG19:BK20"/>
    <mergeCell ref="BG73:BK73"/>
    <mergeCell ref="AZ74:BB74"/>
    <mergeCell ref="BC74:BF74"/>
    <mergeCell ref="AW21:AY21"/>
    <mergeCell ref="AW25:AY25"/>
    <mergeCell ref="AW26:AY26"/>
    <mergeCell ref="BC19:BF20"/>
    <mergeCell ref="AZ23:BB23"/>
    <mergeCell ref="BC23:BF23"/>
    <mergeCell ref="BG74:BK74"/>
    <mergeCell ref="AW22:AY24"/>
    <mergeCell ref="AZ21:BB21"/>
    <mergeCell ref="BC21:BF21"/>
    <mergeCell ref="BG21:BK21"/>
    <mergeCell ref="AZ26:BB26"/>
    <mergeCell ref="BC26:BF26"/>
    <mergeCell ref="BG26:BK26"/>
    <mergeCell ref="BC22:BF22"/>
    <mergeCell ref="BG22:BK22"/>
    <mergeCell ref="BG23:BK23"/>
    <mergeCell ref="BC24:BF24"/>
    <mergeCell ref="BG24:BK24"/>
    <mergeCell ref="AZ25:BB25"/>
    <mergeCell ref="BC25:BF25"/>
    <mergeCell ref="BG25:BK25"/>
    <mergeCell ref="BC87:BF89"/>
    <mergeCell ref="BG87:BK89"/>
    <mergeCell ref="AZ30:BB30"/>
    <mergeCell ref="BC30:BF30"/>
    <mergeCell ref="BG30:BK30"/>
    <mergeCell ref="BG70:BK70"/>
    <mergeCell ref="BG71:BK71"/>
    <mergeCell ref="BG72:BK72"/>
    <mergeCell ref="AZ73:BB73"/>
    <mergeCell ref="BC73:BF73"/>
    <mergeCell ref="AH90:AV93"/>
    <mergeCell ref="AZ90:BB90"/>
    <mergeCell ref="BC90:BF90"/>
    <mergeCell ref="AZ92:BB92"/>
    <mergeCell ref="BC92:BF92"/>
    <mergeCell ref="AW90:AY90"/>
    <mergeCell ref="BG93:BK93"/>
    <mergeCell ref="AW91:AY92"/>
    <mergeCell ref="BG90:BK90"/>
    <mergeCell ref="AZ91:BB91"/>
    <mergeCell ref="BC91:BF91"/>
    <mergeCell ref="BG91:BK91"/>
    <mergeCell ref="AW103:AY103"/>
    <mergeCell ref="AZ103:BB103"/>
    <mergeCell ref="BC103:BF103"/>
    <mergeCell ref="BG103:BK103"/>
    <mergeCell ref="AW102:AY102"/>
    <mergeCell ref="AZ102:BB102"/>
    <mergeCell ref="BC102:BF102"/>
    <mergeCell ref="BG102:BK102"/>
    <mergeCell ref="AW105:AY105"/>
    <mergeCell ref="AZ105:BB105"/>
    <mergeCell ref="BC105:BF105"/>
    <mergeCell ref="BG105:BK105"/>
    <mergeCell ref="AW104:AY104"/>
    <mergeCell ref="AZ104:BB104"/>
    <mergeCell ref="BC104:BF104"/>
    <mergeCell ref="BG104:BK104"/>
    <mergeCell ref="AW106:AY107"/>
    <mergeCell ref="AZ106:BB106"/>
    <mergeCell ref="BC106:BF106"/>
    <mergeCell ref="BG106:BK106"/>
    <mergeCell ref="AZ107:BB107"/>
    <mergeCell ref="BC107:BF107"/>
    <mergeCell ref="BG107:BK107"/>
    <mergeCell ref="AW108:AY112"/>
    <mergeCell ref="AZ108:BB109"/>
    <mergeCell ref="BC108:BF109"/>
    <mergeCell ref="BG108:BK109"/>
    <mergeCell ref="AZ110:BB110"/>
    <mergeCell ref="BC110:BF110"/>
    <mergeCell ref="BG110:BK110"/>
    <mergeCell ref="AZ111:BB112"/>
    <mergeCell ref="BC111:BF112"/>
    <mergeCell ref="BG111:BK112"/>
    <mergeCell ref="AZ27:BB27"/>
    <mergeCell ref="AZ24:BB24"/>
    <mergeCell ref="AW94:AY94"/>
    <mergeCell ref="AZ94:BB94"/>
    <mergeCell ref="BC94:BF94"/>
    <mergeCell ref="BG94:BK94"/>
    <mergeCell ref="BG92:BK92"/>
    <mergeCell ref="AW93:AY93"/>
    <mergeCell ref="AZ93:BB93"/>
    <mergeCell ref="BC93:BF93"/>
    <mergeCell ref="BG27:BK27"/>
    <mergeCell ref="AZ28:BB28"/>
    <mergeCell ref="BC28:BF28"/>
    <mergeCell ref="BG28:BK28"/>
    <mergeCell ref="AG9:AG11"/>
    <mergeCell ref="AH9:AV11"/>
    <mergeCell ref="AW19:AY20"/>
    <mergeCell ref="AZ19:BB20"/>
    <mergeCell ref="AH14:AV39"/>
    <mergeCell ref="AG14:AG39"/>
    <mergeCell ref="BC27:BF27"/>
    <mergeCell ref="AW71:AY72"/>
    <mergeCell ref="AZ71:BB71"/>
    <mergeCell ref="BC71:BF71"/>
    <mergeCell ref="AZ72:BB72"/>
    <mergeCell ref="BC72:BF72"/>
    <mergeCell ref="AW28:AY29"/>
    <mergeCell ref="AW70:AY70"/>
    <mergeCell ref="AZ29:BB29"/>
    <mergeCell ref="AW27:AY27"/>
    <mergeCell ref="BC70:BF70"/>
    <mergeCell ref="AW68:AY69"/>
    <mergeCell ref="AZ68:BB68"/>
    <mergeCell ref="BC68:BF68"/>
    <mergeCell ref="BC29:BF29"/>
    <mergeCell ref="BG29:BK29"/>
    <mergeCell ref="BC66:BF66"/>
    <mergeCell ref="BG66:BK66"/>
    <mergeCell ref="BC67:BF67"/>
    <mergeCell ref="BG67:BK67"/>
    <mergeCell ref="BG68:BK68"/>
    <mergeCell ref="AZ69:BB69"/>
    <mergeCell ref="BC69:BF69"/>
    <mergeCell ref="BG69:BK69"/>
    <mergeCell ref="BC64:BF64"/>
    <mergeCell ref="BG64:BK64"/>
    <mergeCell ref="AZ65:BB65"/>
    <mergeCell ref="BC65:BF65"/>
    <mergeCell ref="BG65:BK65"/>
    <mergeCell ref="AG66:AG67"/>
    <mergeCell ref="AH66:AV67"/>
    <mergeCell ref="AZ66:BB66"/>
    <mergeCell ref="AZ67:BB67"/>
    <mergeCell ref="AW66:AY67"/>
    <mergeCell ref="BG62:BK62"/>
    <mergeCell ref="AH56:AV62"/>
    <mergeCell ref="AG56:AG62"/>
    <mergeCell ref="AG63:AG65"/>
    <mergeCell ref="AH63:AV65"/>
    <mergeCell ref="AW63:AY65"/>
    <mergeCell ref="AZ63:BB63"/>
    <mergeCell ref="BC63:BF63"/>
    <mergeCell ref="BG63:BK63"/>
    <mergeCell ref="AZ64:BB64"/>
    <mergeCell ref="AW60:AY60"/>
    <mergeCell ref="AZ60:BB60"/>
    <mergeCell ref="BC60:BF60"/>
    <mergeCell ref="BG60:BK60"/>
    <mergeCell ref="AW61:AY62"/>
    <mergeCell ref="AZ61:BB61"/>
    <mergeCell ref="BC61:BF61"/>
    <mergeCell ref="BG61:BK61"/>
    <mergeCell ref="AZ62:BB62"/>
    <mergeCell ref="BC62:BF62"/>
    <mergeCell ref="BG57:BK57"/>
    <mergeCell ref="AW58:AY59"/>
    <mergeCell ref="AZ58:BB58"/>
    <mergeCell ref="BC58:BF58"/>
    <mergeCell ref="BG58:BK58"/>
    <mergeCell ref="AZ59:BB59"/>
    <mergeCell ref="BC59:BF59"/>
    <mergeCell ref="BG59:BK59"/>
    <mergeCell ref="BG54:BK54"/>
    <mergeCell ref="AZ55:BB55"/>
    <mergeCell ref="BC55:BF55"/>
    <mergeCell ref="BG55:BK55"/>
    <mergeCell ref="AW56:AY57"/>
    <mergeCell ref="AZ56:BB56"/>
    <mergeCell ref="BC56:BF56"/>
    <mergeCell ref="BG56:BK56"/>
    <mergeCell ref="AZ57:BB57"/>
    <mergeCell ref="BC57:BF57"/>
    <mergeCell ref="AG54:AG55"/>
    <mergeCell ref="AH54:AV55"/>
    <mergeCell ref="AZ54:BB54"/>
    <mergeCell ref="BC54:BF54"/>
    <mergeCell ref="AW54:AY54"/>
    <mergeCell ref="AW55:AY55"/>
    <mergeCell ref="AW51:AY52"/>
    <mergeCell ref="AW53:AY53"/>
    <mergeCell ref="BC51:BF52"/>
    <mergeCell ref="BG51:BK52"/>
    <mergeCell ref="BC53:BF53"/>
    <mergeCell ref="BG53:BK53"/>
    <mergeCell ref="BG41:BK41"/>
    <mergeCell ref="BC42:BF42"/>
    <mergeCell ref="BG42:BK42"/>
    <mergeCell ref="BC43:BF43"/>
    <mergeCell ref="AZ53:BB53"/>
    <mergeCell ref="AZ51:BB52"/>
    <mergeCell ref="AW30:AY31"/>
    <mergeCell ref="AZ31:BB31"/>
    <mergeCell ref="BC31:BF31"/>
    <mergeCell ref="BG31:BK31"/>
    <mergeCell ref="BG48:BK50"/>
    <mergeCell ref="BC33:BF33"/>
    <mergeCell ref="BG33:BK33"/>
    <mergeCell ref="BC40:BF40"/>
    <mergeCell ref="BG40:BK40"/>
    <mergeCell ref="BC41:BF41"/>
    <mergeCell ref="BG36:BK36"/>
    <mergeCell ref="AW32:AY33"/>
    <mergeCell ref="AZ32:BB32"/>
    <mergeCell ref="BC32:BF32"/>
    <mergeCell ref="BG32:BK32"/>
    <mergeCell ref="AZ33:BB33"/>
    <mergeCell ref="AW34:AY34"/>
    <mergeCell ref="AZ34:BB34"/>
    <mergeCell ref="BC34:BF34"/>
    <mergeCell ref="BG34:BK34"/>
    <mergeCell ref="AW37:AY37"/>
    <mergeCell ref="AZ37:BB37"/>
    <mergeCell ref="BC37:BF37"/>
    <mergeCell ref="BG37:BK37"/>
    <mergeCell ref="AW35:AY36"/>
    <mergeCell ref="AZ35:BB35"/>
    <mergeCell ref="BC35:BF35"/>
    <mergeCell ref="BG35:BK35"/>
    <mergeCell ref="AZ36:BB36"/>
    <mergeCell ref="BC36:BF36"/>
    <mergeCell ref="AW38:AY39"/>
    <mergeCell ref="AZ38:BB38"/>
    <mergeCell ref="BC38:BF38"/>
    <mergeCell ref="BG38:BK38"/>
    <mergeCell ref="AZ39:BB39"/>
    <mergeCell ref="BC39:BF39"/>
    <mergeCell ref="BG39:BK39"/>
    <mergeCell ref="AG43:AG44"/>
    <mergeCell ref="AH43:AV44"/>
    <mergeCell ref="AW43:AY44"/>
    <mergeCell ref="AZ43:BB43"/>
    <mergeCell ref="AG40:AG42"/>
    <mergeCell ref="AH40:AV42"/>
    <mergeCell ref="AW40:AY42"/>
    <mergeCell ref="AZ40:BB40"/>
    <mergeCell ref="AZ42:BB42"/>
    <mergeCell ref="AZ41:BB41"/>
    <mergeCell ref="AH45:AV47"/>
    <mergeCell ref="AW45:AY47"/>
    <mergeCell ref="AZ45:BB45"/>
    <mergeCell ref="BG43:BK43"/>
    <mergeCell ref="AZ44:BB44"/>
    <mergeCell ref="BC44:BF44"/>
    <mergeCell ref="BG44:BK44"/>
    <mergeCell ref="AZ48:BB50"/>
    <mergeCell ref="BC48:BF50"/>
    <mergeCell ref="AG51:AG53"/>
    <mergeCell ref="AH51:AV53"/>
    <mergeCell ref="BC45:BF45"/>
    <mergeCell ref="BG45:BK45"/>
    <mergeCell ref="AZ46:BB47"/>
    <mergeCell ref="BC46:BF47"/>
    <mergeCell ref="BG46:BK47"/>
    <mergeCell ref="AG45:AG47"/>
    <mergeCell ref="BG76:BK76"/>
    <mergeCell ref="AZ77:BB77"/>
    <mergeCell ref="BC77:BF77"/>
    <mergeCell ref="BG77:BK77"/>
    <mergeCell ref="AG48:AG50"/>
    <mergeCell ref="AH48:AV50"/>
    <mergeCell ref="AW48:AY50"/>
    <mergeCell ref="BC76:BF76"/>
    <mergeCell ref="AH76:AV83"/>
    <mergeCell ref="AG76:AG83"/>
    <mergeCell ref="BC78:BF78"/>
    <mergeCell ref="BG78:BK78"/>
    <mergeCell ref="AW79:AY79"/>
    <mergeCell ref="AZ79:BB79"/>
    <mergeCell ref="BC79:BF79"/>
    <mergeCell ref="BG79:BK79"/>
    <mergeCell ref="BC82:BF82"/>
    <mergeCell ref="BG82:BK82"/>
    <mergeCell ref="AW80:AY80"/>
    <mergeCell ref="AZ80:BB80"/>
    <mergeCell ref="BC80:BF80"/>
    <mergeCell ref="BG80:BK80"/>
    <mergeCell ref="AZ84:BB86"/>
    <mergeCell ref="AW83:AY83"/>
    <mergeCell ref="AZ83:BB83"/>
    <mergeCell ref="BC83:BF83"/>
    <mergeCell ref="BG83:BK83"/>
    <mergeCell ref="AW81:AY82"/>
    <mergeCell ref="AZ81:BB81"/>
    <mergeCell ref="BC81:BF81"/>
    <mergeCell ref="BG81:BK81"/>
    <mergeCell ref="AZ82:BB82"/>
    <mergeCell ref="B1:AB1"/>
    <mergeCell ref="BC84:BF86"/>
    <mergeCell ref="BG84:BK86"/>
    <mergeCell ref="AG87:AG89"/>
    <mergeCell ref="AH87:AV89"/>
    <mergeCell ref="AW87:AY89"/>
    <mergeCell ref="AZ87:BB89"/>
    <mergeCell ref="AG84:AG86"/>
    <mergeCell ref="AH84:AV86"/>
    <mergeCell ref="AW84:AY86"/>
  </mergeCells>
  <conditionalFormatting sqref="C17 C27 C21 C19 C29">
    <cfRule type="expression" priority="1" dxfId="0" stopIfTrue="1">
      <formula>TODAY()&gt;ДНИ</formula>
    </cfRule>
  </conditionalFormatting>
  <printOptions horizontalCentered="1"/>
  <pageMargins left="0.3937007874015748" right="0.3937007874015748" top="0.3937007874015748" bottom="0.3937007874015748" header="0.1968503937007874" footer="0.1968503937007874"/>
  <pageSetup horizontalDpi="600" verticalDpi="600" orientation="portrait" paperSize="9" scale="98" r:id="rId3"/>
  <headerFooter alignWithMargins="0">
    <oddFooter>&amp;L&amp;"Tahoma,обычный"&amp;6© ИПС ЭКСПЕРТ&amp;C&amp;"Tahoma,обычный"&amp;6(017) 354 78 92, 354 78 76&amp;R&amp;"Tahoma,обычный"&amp;6www.expert.by</oddFooter>
  </headerFooter>
  <rowBreaks count="1" manualBreakCount="1">
    <brk id="37" min="2" max="26" man="1"/>
  </rowBreaks>
  <drawing r:id="rId2"/>
  <legacyDrawing r:id="rId1"/>
</worksheet>
</file>

<file path=xl/worksheets/sheet8.xml><?xml version="1.0" encoding="utf-8"?>
<worksheet xmlns="http://schemas.openxmlformats.org/spreadsheetml/2006/main" xmlns:r="http://schemas.openxmlformats.org/officeDocument/2006/relationships">
  <sheetPr>
    <tabColor indexed="42"/>
  </sheetPr>
  <dimension ref="B1:AF139"/>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1" customWidth="1"/>
    <col min="2" max="2" width="2.625" style="1" customWidth="1"/>
    <col min="3" max="19" width="3.00390625" style="1" customWidth="1"/>
    <col min="20" max="20" width="14.125" style="1" customWidth="1"/>
    <col min="21" max="21" width="14.75390625" style="1" customWidth="1"/>
    <col min="22" max="22" width="2.625" style="1" customWidth="1"/>
    <col min="23" max="23" width="2.125" style="1" customWidth="1"/>
    <col min="24" max="24" width="3.25390625" style="1" customWidth="1"/>
    <col min="25" max="25" width="2.25390625" style="1" customWidth="1"/>
    <col min="26" max="26" width="2.75390625" style="1" customWidth="1"/>
    <col min="27" max="27" width="3.875" style="1" customWidth="1"/>
    <col min="28" max="28" width="3.00390625" style="1" customWidth="1"/>
    <col min="29" max="29" width="2.75390625" style="1" customWidth="1"/>
    <col min="30" max="30" width="4.625" style="401" customWidth="1"/>
    <col min="31" max="31" width="3.625" style="401" customWidth="1"/>
    <col min="32" max="32" width="2.75390625" style="401" customWidth="1"/>
    <col min="33" max="16384" width="2.75390625" style="1" customWidth="1"/>
  </cols>
  <sheetData>
    <row r="1" spans="2:32" s="59" customFormat="1" ht="19.5" customHeight="1" thickBot="1">
      <c r="B1" s="1122"/>
      <c r="C1" s="1122"/>
      <c r="D1" s="1122"/>
      <c r="E1" s="1122"/>
      <c r="F1" s="1122"/>
      <c r="G1" s="1122"/>
      <c r="H1" s="1122"/>
      <c r="I1" s="1122"/>
      <c r="J1" s="1122"/>
      <c r="K1" s="1122"/>
      <c r="L1" s="1122"/>
      <c r="M1" s="1122"/>
      <c r="N1" s="1122"/>
      <c r="O1" s="1122"/>
      <c r="P1" s="1122"/>
      <c r="Q1" s="1122"/>
      <c r="R1" s="1122"/>
      <c r="S1" s="1122"/>
      <c r="T1" s="1122"/>
      <c r="U1" s="1122"/>
      <c r="V1" s="1122"/>
      <c r="W1" s="1122"/>
      <c r="X1" s="1122"/>
      <c r="Y1" s="1122"/>
      <c r="Z1" s="1122"/>
      <c r="AA1" s="1122"/>
      <c r="AB1" s="1122"/>
      <c r="AD1" s="400"/>
      <c r="AE1" s="400"/>
      <c r="AF1" s="400"/>
    </row>
    <row r="2" spans="2:28" ht="12" customHeight="1">
      <c r="B2" s="239"/>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1"/>
    </row>
    <row r="3" spans="2:28" ht="12" customHeight="1">
      <c r="B3" s="24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4"/>
    </row>
    <row r="4" spans="2:28" ht="12" customHeight="1">
      <c r="B4" s="242"/>
      <c r="C4" s="1113" t="s">
        <v>356</v>
      </c>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244"/>
    </row>
    <row r="5" spans="2:28" ht="12" customHeight="1">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4"/>
    </row>
    <row r="6" spans="2:28" ht="12" customHeight="1">
      <c r="B6" s="242"/>
      <c r="C6" s="1114" t="str">
        <f>IF('Форма №1'!Q23=0," ",'Форма №1'!Q23)</f>
        <v> </v>
      </c>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244"/>
    </row>
    <row r="7" spans="2:28" ht="12" customHeight="1">
      <c r="B7" s="242"/>
      <c r="C7" s="1115" t="s">
        <v>136</v>
      </c>
      <c r="D7" s="1115"/>
      <c r="E7" s="1115"/>
      <c r="F7" s="1115"/>
      <c r="G7" s="1115"/>
      <c r="H7" s="1115"/>
      <c r="I7" s="1115"/>
      <c r="J7" s="1115"/>
      <c r="K7" s="1115"/>
      <c r="L7" s="1115"/>
      <c r="M7" s="1115"/>
      <c r="N7" s="1115"/>
      <c r="O7" s="1115"/>
      <c r="P7" s="1115"/>
      <c r="Q7" s="1115"/>
      <c r="R7" s="1115"/>
      <c r="S7" s="1115"/>
      <c r="T7" s="1115"/>
      <c r="U7" s="1115"/>
      <c r="V7" s="1115"/>
      <c r="W7" s="1115"/>
      <c r="X7" s="1115"/>
      <c r="Y7" s="1115"/>
      <c r="Z7" s="1115"/>
      <c r="AA7" s="1115"/>
      <c r="AB7" s="244"/>
    </row>
    <row r="8" spans="2:28" ht="12" customHeight="1">
      <c r="B8" s="242"/>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4"/>
    </row>
    <row r="9" spans="2:28" ht="12" customHeight="1">
      <c r="B9" s="242"/>
      <c r="C9" s="245"/>
      <c r="D9" s="245"/>
      <c r="E9" s="245"/>
      <c r="F9" s="245"/>
      <c r="G9" s="245"/>
      <c r="H9" s="245"/>
      <c r="I9" s="245"/>
      <c r="J9" s="245"/>
      <c r="K9" s="91" t="s">
        <v>599</v>
      </c>
      <c r="L9" s="245"/>
      <c r="M9" s="245"/>
      <c r="N9" s="245"/>
      <c r="O9" s="245"/>
      <c r="P9" s="1116">
        <f>IF('Форма №1'!Q20=0," ",'Форма №1'!Q20)</f>
        <v>43830</v>
      </c>
      <c r="Q9" s="1116"/>
      <c r="R9" s="1116"/>
      <c r="S9" s="1116"/>
      <c r="T9" s="1116"/>
      <c r="U9" s="245"/>
      <c r="V9" s="245"/>
      <c r="W9" s="245"/>
      <c r="X9" s="245"/>
      <c r="Y9" s="245"/>
      <c r="Z9" s="245"/>
      <c r="AA9" s="245"/>
      <c r="AB9" s="244"/>
    </row>
    <row r="10" spans="2:28" ht="12" customHeight="1">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4"/>
    </row>
    <row r="11" spans="2:28" ht="12" customHeight="1">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4"/>
    </row>
    <row r="12" spans="2:28" ht="12" customHeight="1">
      <c r="B12" s="242"/>
      <c r="C12" s="1104" t="s">
        <v>598</v>
      </c>
      <c r="D12" s="1105"/>
      <c r="E12" s="1104" t="s">
        <v>600</v>
      </c>
      <c r="F12" s="1110"/>
      <c r="G12" s="1110"/>
      <c r="H12" s="1110"/>
      <c r="I12" s="1110"/>
      <c r="J12" s="1110"/>
      <c r="K12" s="1110"/>
      <c r="L12" s="1110"/>
      <c r="M12" s="1110"/>
      <c r="N12" s="1110"/>
      <c r="O12" s="1110"/>
      <c r="P12" s="1110"/>
      <c r="Q12" s="1110"/>
      <c r="R12" s="1110"/>
      <c r="S12" s="1105"/>
      <c r="T12" s="1104" t="s">
        <v>601</v>
      </c>
      <c r="U12" s="1104" t="s">
        <v>602</v>
      </c>
      <c r="V12" s="1104" t="s">
        <v>357</v>
      </c>
      <c r="W12" s="1110"/>
      <c r="X12" s="1110"/>
      <c r="Y12" s="1110"/>
      <c r="Z12" s="1110"/>
      <c r="AA12" s="1105"/>
      <c r="AB12" s="244"/>
    </row>
    <row r="13" spans="2:28" ht="12" customHeight="1">
      <c r="B13" s="242"/>
      <c r="C13" s="1106"/>
      <c r="D13" s="1107"/>
      <c r="E13" s="1106"/>
      <c r="F13" s="1111"/>
      <c r="G13" s="1111"/>
      <c r="H13" s="1111"/>
      <c r="I13" s="1111"/>
      <c r="J13" s="1111"/>
      <c r="K13" s="1111"/>
      <c r="L13" s="1111"/>
      <c r="M13" s="1111"/>
      <c r="N13" s="1111"/>
      <c r="O13" s="1111"/>
      <c r="P13" s="1111"/>
      <c r="Q13" s="1111"/>
      <c r="R13" s="1111"/>
      <c r="S13" s="1107"/>
      <c r="T13" s="1106"/>
      <c r="U13" s="1106"/>
      <c r="V13" s="1106"/>
      <c r="W13" s="1111"/>
      <c r="X13" s="1111"/>
      <c r="Y13" s="1111"/>
      <c r="Z13" s="1111"/>
      <c r="AA13" s="1107"/>
      <c r="AB13" s="244"/>
    </row>
    <row r="14" spans="2:28" ht="12" customHeight="1">
      <c r="B14" s="242"/>
      <c r="C14" s="1106"/>
      <c r="D14" s="1107"/>
      <c r="E14" s="1106"/>
      <c r="F14" s="1111"/>
      <c r="G14" s="1111"/>
      <c r="H14" s="1111"/>
      <c r="I14" s="1111"/>
      <c r="J14" s="1111"/>
      <c r="K14" s="1111"/>
      <c r="L14" s="1111"/>
      <c r="M14" s="1111"/>
      <c r="N14" s="1111"/>
      <c r="O14" s="1111"/>
      <c r="P14" s="1111"/>
      <c r="Q14" s="1111"/>
      <c r="R14" s="1111"/>
      <c r="S14" s="1107"/>
      <c r="T14" s="1106"/>
      <c r="U14" s="1106"/>
      <c r="V14" s="1106"/>
      <c r="W14" s="1111"/>
      <c r="X14" s="1111"/>
      <c r="Y14" s="1111"/>
      <c r="Z14" s="1111"/>
      <c r="AA14" s="1107"/>
      <c r="AB14" s="244"/>
    </row>
    <row r="15" spans="2:28" ht="12" customHeight="1">
      <c r="B15" s="242"/>
      <c r="C15" s="1108"/>
      <c r="D15" s="1109"/>
      <c r="E15" s="1108"/>
      <c r="F15" s="1112"/>
      <c r="G15" s="1112"/>
      <c r="H15" s="1112"/>
      <c r="I15" s="1112"/>
      <c r="J15" s="1112"/>
      <c r="K15" s="1112"/>
      <c r="L15" s="1112"/>
      <c r="M15" s="1112"/>
      <c r="N15" s="1112"/>
      <c r="O15" s="1112"/>
      <c r="P15" s="1112"/>
      <c r="Q15" s="1112"/>
      <c r="R15" s="1112"/>
      <c r="S15" s="1109"/>
      <c r="T15" s="1108"/>
      <c r="U15" s="1108"/>
      <c r="V15" s="1108"/>
      <c r="W15" s="1112"/>
      <c r="X15" s="1112"/>
      <c r="Y15" s="1112"/>
      <c r="Z15" s="1112"/>
      <c r="AA15" s="1109"/>
      <c r="AB15" s="244"/>
    </row>
    <row r="16" spans="2:28" ht="12" customHeight="1">
      <c r="B16" s="242"/>
      <c r="C16" s="1060">
        <v>1</v>
      </c>
      <c r="D16" s="1062"/>
      <c r="E16" s="1060">
        <v>2</v>
      </c>
      <c r="F16" s="1061"/>
      <c r="G16" s="1061"/>
      <c r="H16" s="1061"/>
      <c r="I16" s="1061"/>
      <c r="J16" s="1061"/>
      <c r="K16" s="1061"/>
      <c r="L16" s="1061"/>
      <c r="M16" s="1061"/>
      <c r="N16" s="1061"/>
      <c r="O16" s="1061"/>
      <c r="P16" s="1061"/>
      <c r="Q16" s="1061"/>
      <c r="R16" s="1061"/>
      <c r="S16" s="1062"/>
      <c r="T16" s="246">
        <v>3</v>
      </c>
      <c r="U16" s="246">
        <v>4</v>
      </c>
      <c r="V16" s="1060">
        <v>5</v>
      </c>
      <c r="W16" s="1061"/>
      <c r="X16" s="1061"/>
      <c r="Y16" s="1061"/>
      <c r="Z16" s="1061"/>
      <c r="AA16" s="1062"/>
      <c r="AB16" s="244"/>
    </row>
    <row r="17" spans="2:28" ht="12" customHeight="1">
      <c r="B17" s="242"/>
      <c r="C17" s="1063">
        <v>1</v>
      </c>
      <c r="D17" s="1064"/>
      <c r="E17" s="1069" t="s">
        <v>1045</v>
      </c>
      <c r="F17" s="1070"/>
      <c r="G17" s="1070"/>
      <c r="H17" s="1070"/>
      <c r="I17" s="1070"/>
      <c r="J17" s="1070"/>
      <c r="K17" s="1070"/>
      <c r="L17" s="1070"/>
      <c r="M17" s="1070"/>
      <c r="N17" s="1070"/>
      <c r="O17" s="1070"/>
      <c r="P17" s="1070"/>
      <c r="Q17" s="1070"/>
      <c r="R17" s="1070"/>
      <c r="S17" s="1071"/>
      <c r="T17" s="1078">
        <f>IF('Форма №1'!AG185=0,0,ROUND(('Форма №1'!AG106+'Форма №1'!AG108)/'Форма №1'!AG185,2))</f>
        <v>0</v>
      </c>
      <c r="U17" s="1078">
        <f>IF('Форма №1'!AA185=0,0,ROUND(('Форма №1'!AA106+'Форма №1'!AA108)/'Форма №1'!AA185,2))</f>
        <v>0</v>
      </c>
      <c r="V17" s="1117" t="s">
        <v>360</v>
      </c>
      <c r="W17" s="770"/>
      <c r="X17" s="770"/>
      <c r="Y17" s="770"/>
      <c r="Z17" s="770"/>
      <c r="AA17" s="771"/>
      <c r="AB17" s="244"/>
    </row>
    <row r="18" spans="2:28" ht="12" customHeight="1">
      <c r="B18" s="242"/>
      <c r="C18" s="1065"/>
      <c r="D18" s="1066"/>
      <c r="E18" s="1072"/>
      <c r="F18" s="1073"/>
      <c r="G18" s="1073"/>
      <c r="H18" s="1073"/>
      <c r="I18" s="1073"/>
      <c r="J18" s="1073"/>
      <c r="K18" s="1073"/>
      <c r="L18" s="1073"/>
      <c r="M18" s="1073"/>
      <c r="N18" s="1073"/>
      <c r="O18" s="1073"/>
      <c r="P18" s="1073"/>
      <c r="Q18" s="1073"/>
      <c r="R18" s="1073"/>
      <c r="S18" s="1074"/>
      <c r="T18" s="1079"/>
      <c r="U18" s="1079"/>
      <c r="V18" s="1118"/>
      <c r="W18" s="1119"/>
      <c r="X18" s="1119"/>
      <c r="Y18" s="1119"/>
      <c r="Z18" s="1119"/>
      <c r="AA18" s="1120"/>
      <c r="AB18" s="244"/>
    </row>
    <row r="19" spans="2:28" ht="12" customHeight="1">
      <c r="B19" s="242"/>
      <c r="C19" s="1067"/>
      <c r="D19" s="1068"/>
      <c r="E19" s="1075"/>
      <c r="F19" s="1076"/>
      <c r="G19" s="1076"/>
      <c r="H19" s="1076"/>
      <c r="I19" s="1076"/>
      <c r="J19" s="1076"/>
      <c r="K19" s="1076"/>
      <c r="L19" s="1076"/>
      <c r="M19" s="1076"/>
      <c r="N19" s="1076"/>
      <c r="O19" s="1076"/>
      <c r="P19" s="1076"/>
      <c r="Q19" s="1076"/>
      <c r="R19" s="1076"/>
      <c r="S19" s="1077"/>
      <c r="T19" s="1080"/>
      <c r="U19" s="1080"/>
      <c r="V19" s="1121"/>
      <c r="W19" s="772"/>
      <c r="X19" s="772"/>
      <c r="Y19" s="772"/>
      <c r="Z19" s="772"/>
      <c r="AA19" s="773"/>
      <c r="AB19" s="244"/>
    </row>
    <row r="20" spans="2:28" ht="12" customHeight="1">
      <c r="B20" s="242"/>
      <c r="C20" s="1063">
        <v>2</v>
      </c>
      <c r="D20" s="1064"/>
      <c r="E20" s="1069" t="s">
        <v>1046</v>
      </c>
      <c r="F20" s="1070"/>
      <c r="G20" s="1070"/>
      <c r="H20" s="1070"/>
      <c r="I20" s="1070"/>
      <c r="J20" s="1070"/>
      <c r="K20" s="1070"/>
      <c r="L20" s="1070"/>
      <c r="M20" s="1070"/>
      <c r="N20" s="1070"/>
      <c r="O20" s="1070"/>
      <c r="P20" s="1070"/>
      <c r="Q20" s="1070"/>
      <c r="R20" s="1070"/>
      <c r="S20" s="1071"/>
      <c r="T20" s="1078"/>
      <c r="U20" s="1078">
        <f>IF('Форма №1'!AA114+'Форма №1'!AG114=0,0,ROUND('Форма №2'!AC32/(('Форма №1'!AA114+'Форма №1'!AG114)/2),2))</f>
        <v>0</v>
      </c>
      <c r="V20" s="1117">
        <f>IF(AND(T20=0,U20=0),0,IF(U20&gt;T20,"общая оборачиваемость капитала повысилась",IF(U20&lt;T20,"общая оборачиваемость капитала снизилась",IF(U20=T20,"общая оборачиваемость капитала не изменилась"))))</f>
        <v>0</v>
      </c>
      <c r="W20" s="770"/>
      <c r="X20" s="770"/>
      <c r="Y20" s="770"/>
      <c r="Z20" s="770"/>
      <c r="AA20" s="771"/>
      <c r="AB20" s="244"/>
    </row>
    <row r="21" spans="2:28" ht="12" customHeight="1">
      <c r="B21" s="242"/>
      <c r="C21" s="1065"/>
      <c r="D21" s="1066"/>
      <c r="E21" s="1072"/>
      <c r="F21" s="1073"/>
      <c r="G21" s="1073"/>
      <c r="H21" s="1073"/>
      <c r="I21" s="1073"/>
      <c r="J21" s="1073"/>
      <c r="K21" s="1073"/>
      <c r="L21" s="1073"/>
      <c r="M21" s="1073"/>
      <c r="N21" s="1073"/>
      <c r="O21" s="1073"/>
      <c r="P21" s="1073"/>
      <c r="Q21" s="1073"/>
      <c r="R21" s="1073"/>
      <c r="S21" s="1074"/>
      <c r="T21" s="1079"/>
      <c r="U21" s="1079"/>
      <c r="V21" s="1118"/>
      <c r="W21" s="1119"/>
      <c r="X21" s="1119"/>
      <c r="Y21" s="1119"/>
      <c r="Z21" s="1119"/>
      <c r="AA21" s="1120"/>
      <c r="AB21" s="244"/>
    </row>
    <row r="22" spans="2:28" ht="12" customHeight="1">
      <c r="B22" s="242"/>
      <c r="C22" s="1065"/>
      <c r="D22" s="1066"/>
      <c r="E22" s="1072"/>
      <c r="F22" s="1073"/>
      <c r="G22" s="1073"/>
      <c r="H22" s="1073"/>
      <c r="I22" s="1073"/>
      <c r="J22" s="1073"/>
      <c r="K22" s="1073"/>
      <c r="L22" s="1073"/>
      <c r="M22" s="1073"/>
      <c r="N22" s="1073"/>
      <c r="O22" s="1073"/>
      <c r="P22" s="1073"/>
      <c r="Q22" s="1073"/>
      <c r="R22" s="1073"/>
      <c r="S22" s="1074"/>
      <c r="T22" s="1079"/>
      <c r="U22" s="1079"/>
      <c r="V22" s="1118"/>
      <c r="W22" s="1119"/>
      <c r="X22" s="1119"/>
      <c r="Y22" s="1119"/>
      <c r="Z22" s="1119"/>
      <c r="AA22" s="1120"/>
      <c r="AB22" s="244"/>
    </row>
    <row r="23" spans="2:28" ht="12" customHeight="1">
      <c r="B23" s="242"/>
      <c r="C23" s="1065"/>
      <c r="D23" s="1066"/>
      <c r="E23" s="1072"/>
      <c r="F23" s="1073"/>
      <c r="G23" s="1073"/>
      <c r="H23" s="1073"/>
      <c r="I23" s="1073"/>
      <c r="J23" s="1073"/>
      <c r="K23" s="1073"/>
      <c r="L23" s="1073"/>
      <c r="M23" s="1073"/>
      <c r="N23" s="1073"/>
      <c r="O23" s="1073"/>
      <c r="P23" s="1073"/>
      <c r="Q23" s="1073"/>
      <c r="R23" s="1073"/>
      <c r="S23" s="1074"/>
      <c r="T23" s="1079"/>
      <c r="U23" s="1079"/>
      <c r="V23" s="1118"/>
      <c r="W23" s="1119"/>
      <c r="X23" s="1119"/>
      <c r="Y23" s="1119"/>
      <c r="Z23" s="1119"/>
      <c r="AA23" s="1120"/>
      <c r="AB23" s="244"/>
    </row>
    <row r="24" spans="2:28" ht="12" customHeight="1">
      <c r="B24" s="242"/>
      <c r="C24" s="1067"/>
      <c r="D24" s="1068"/>
      <c r="E24" s="1075"/>
      <c r="F24" s="1076"/>
      <c r="G24" s="1076"/>
      <c r="H24" s="1076"/>
      <c r="I24" s="1076"/>
      <c r="J24" s="1076"/>
      <c r="K24" s="1076"/>
      <c r="L24" s="1076"/>
      <c r="M24" s="1076"/>
      <c r="N24" s="1076"/>
      <c r="O24" s="1076"/>
      <c r="P24" s="1076"/>
      <c r="Q24" s="1076"/>
      <c r="R24" s="1076"/>
      <c r="S24" s="1077"/>
      <c r="T24" s="1080"/>
      <c r="U24" s="1080"/>
      <c r="V24" s="1121"/>
      <c r="W24" s="772"/>
      <c r="X24" s="772"/>
      <c r="Y24" s="772"/>
      <c r="Z24" s="772"/>
      <c r="AA24" s="773"/>
      <c r="AB24" s="244"/>
    </row>
    <row r="25" spans="2:28" ht="12" customHeight="1">
      <c r="B25" s="242"/>
      <c r="C25" s="1063">
        <v>3</v>
      </c>
      <c r="D25" s="1064"/>
      <c r="E25" s="1069" t="s">
        <v>1047</v>
      </c>
      <c r="F25" s="1070"/>
      <c r="G25" s="1070"/>
      <c r="H25" s="1070"/>
      <c r="I25" s="1070"/>
      <c r="J25" s="1070"/>
      <c r="K25" s="1070"/>
      <c r="L25" s="1070"/>
      <c r="M25" s="1070"/>
      <c r="N25" s="1070"/>
      <c r="O25" s="1070"/>
      <c r="P25" s="1070"/>
      <c r="Q25" s="1070"/>
      <c r="R25" s="1070"/>
      <c r="S25" s="1071"/>
      <c r="T25" s="1078"/>
      <c r="U25" s="1078">
        <f>IF('Форма №1'!AA112+'Форма №1'!AG112=0,0,ROUND('Форма №2'!AC32/(('Форма №1'!AA112+'Форма №1'!AG112)/2),2))</f>
        <v>0</v>
      </c>
      <c r="V25" s="1117">
        <f>IF(AND(T25=0,U25=0),0,IF(U25&gt;T25,"общая оборачиваемость капитала повысилась",IF(U25&lt;T25,"общая оборачиваемость капитала снизилась",IF(U25=T25,"общая оборачиваемость капитала не изменилась"))))</f>
        <v>0</v>
      </c>
      <c r="W25" s="770"/>
      <c r="X25" s="770"/>
      <c r="Y25" s="770"/>
      <c r="Z25" s="770"/>
      <c r="AA25" s="771"/>
      <c r="AB25" s="244"/>
    </row>
    <row r="26" spans="2:28" ht="12" customHeight="1">
      <c r="B26" s="242"/>
      <c r="C26" s="1065"/>
      <c r="D26" s="1066"/>
      <c r="E26" s="1072"/>
      <c r="F26" s="1073"/>
      <c r="G26" s="1073"/>
      <c r="H26" s="1073"/>
      <c r="I26" s="1073"/>
      <c r="J26" s="1073"/>
      <c r="K26" s="1073"/>
      <c r="L26" s="1073"/>
      <c r="M26" s="1073"/>
      <c r="N26" s="1073"/>
      <c r="O26" s="1073"/>
      <c r="P26" s="1073"/>
      <c r="Q26" s="1073"/>
      <c r="R26" s="1073"/>
      <c r="S26" s="1074"/>
      <c r="T26" s="1079"/>
      <c r="U26" s="1079"/>
      <c r="V26" s="1118"/>
      <c r="W26" s="1119"/>
      <c r="X26" s="1119"/>
      <c r="Y26" s="1119"/>
      <c r="Z26" s="1119"/>
      <c r="AA26" s="1120"/>
      <c r="AB26" s="244"/>
    </row>
    <row r="27" spans="2:28" ht="12" customHeight="1">
      <c r="B27" s="242"/>
      <c r="C27" s="1065"/>
      <c r="D27" s="1066"/>
      <c r="E27" s="1072"/>
      <c r="F27" s="1073"/>
      <c r="G27" s="1073"/>
      <c r="H27" s="1073"/>
      <c r="I27" s="1073"/>
      <c r="J27" s="1073"/>
      <c r="K27" s="1073"/>
      <c r="L27" s="1073"/>
      <c r="M27" s="1073"/>
      <c r="N27" s="1073"/>
      <c r="O27" s="1073"/>
      <c r="P27" s="1073"/>
      <c r="Q27" s="1073"/>
      <c r="R27" s="1073"/>
      <c r="S27" s="1074"/>
      <c r="T27" s="1079"/>
      <c r="U27" s="1079"/>
      <c r="V27" s="1118"/>
      <c r="W27" s="1119"/>
      <c r="X27" s="1119"/>
      <c r="Y27" s="1119"/>
      <c r="Z27" s="1119"/>
      <c r="AA27" s="1120"/>
      <c r="AB27" s="244"/>
    </row>
    <row r="28" spans="2:28" ht="12" customHeight="1">
      <c r="B28" s="242"/>
      <c r="C28" s="1065"/>
      <c r="D28" s="1066"/>
      <c r="E28" s="1072"/>
      <c r="F28" s="1073"/>
      <c r="G28" s="1073"/>
      <c r="H28" s="1073"/>
      <c r="I28" s="1073"/>
      <c r="J28" s="1073"/>
      <c r="K28" s="1073"/>
      <c r="L28" s="1073"/>
      <c r="M28" s="1073"/>
      <c r="N28" s="1073"/>
      <c r="O28" s="1073"/>
      <c r="P28" s="1073"/>
      <c r="Q28" s="1073"/>
      <c r="R28" s="1073"/>
      <c r="S28" s="1074"/>
      <c r="T28" s="1079"/>
      <c r="U28" s="1079"/>
      <c r="V28" s="1118"/>
      <c r="W28" s="1119"/>
      <c r="X28" s="1119"/>
      <c r="Y28" s="1119"/>
      <c r="Z28" s="1119"/>
      <c r="AA28" s="1120"/>
      <c r="AB28" s="244"/>
    </row>
    <row r="29" spans="2:28" ht="12" customHeight="1">
      <c r="B29" s="242"/>
      <c r="C29" s="1067"/>
      <c r="D29" s="1068"/>
      <c r="E29" s="1075"/>
      <c r="F29" s="1076"/>
      <c r="G29" s="1076"/>
      <c r="H29" s="1076"/>
      <c r="I29" s="1076"/>
      <c r="J29" s="1076"/>
      <c r="K29" s="1076"/>
      <c r="L29" s="1076"/>
      <c r="M29" s="1076"/>
      <c r="N29" s="1076"/>
      <c r="O29" s="1076"/>
      <c r="P29" s="1076"/>
      <c r="Q29" s="1076"/>
      <c r="R29" s="1076"/>
      <c r="S29" s="1077"/>
      <c r="T29" s="1080"/>
      <c r="U29" s="1080"/>
      <c r="V29" s="1121"/>
      <c r="W29" s="772"/>
      <c r="X29" s="772"/>
      <c r="Y29" s="772"/>
      <c r="Z29" s="772"/>
      <c r="AA29" s="773"/>
      <c r="AB29" s="244"/>
    </row>
    <row r="30" spans="2:28" ht="12" customHeight="1">
      <c r="B30" s="242"/>
      <c r="C30" s="1063">
        <v>4</v>
      </c>
      <c r="D30" s="1064"/>
      <c r="E30" s="1069" t="s">
        <v>1048</v>
      </c>
      <c r="F30" s="1070"/>
      <c r="G30" s="1070"/>
      <c r="H30" s="1070"/>
      <c r="I30" s="1070"/>
      <c r="J30" s="1070"/>
      <c r="K30" s="1070"/>
      <c r="L30" s="1070"/>
      <c r="M30" s="1070"/>
      <c r="N30" s="1070"/>
      <c r="O30" s="1070"/>
      <c r="P30" s="1070"/>
      <c r="Q30" s="1070"/>
      <c r="R30" s="1070"/>
      <c r="S30" s="1071"/>
      <c r="T30" s="1078">
        <f>IF('Форма №1'!AG137=0,0,ROUND(('Форма №1'!AG152+'Форма №1'!AG185)/'Форма №1'!AG137,2))</f>
        <v>0</v>
      </c>
      <c r="U30" s="1078">
        <f>IF('Форма №1'!AA137=0,0,ROUND(('Форма №1'!AA152+'Форма №1'!AA185)/'Форма №1'!AA137,2))</f>
        <v>0</v>
      </c>
      <c r="V30" s="1117" t="s">
        <v>359</v>
      </c>
      <c r="W30" s="770"/>
      <c r="X30" s="770"/>
      <c r="Y30" s="770"/>
      <c r="Z30" s="770"/>
      <c r="AA30" s="771"/>
      <c r="AB30" s="244"/>
    </row>
    <row r="31" spans="2:28" ht="12" customHeight="1">
      <c r="B31" s="242"/>
      <c r="C31" s="1065"/>
      <c r="D31" s="1066"/>
      <c r="E31" s="1072"/>
      <c r="F31" s="1073"/>
      <c r="G31" s="1073"/>
      <c r="H31" s="1073"/>
      <c r="I31" s="1073"/>
      <c r="J31" s="1073"/>
      <c r="K31" s="1073"/>
      <c r="L31" s="1073"/>
      <c r="M31" s="1073"/>
      <c r="N31" s="1073"/>
      <c r="O31" s="1073"/>
      <c r="P31" s="1073"/>
      <c r="Q31" s="1073"/>
      <c r="R31" s="1073"/>
      <c r="S31" s="1074"/>
      <c r="T31" s="1079"/>
      <c r="U31" s="1079"/>
      <c r="V31" s="1118"/>
      <c r="W31" s="1119"/>
      <c r="X31" s="1119"/>
      <c r="Y31" s="1119"/>
      <c r="Z31" s="1119"/>
      <c r="AA31" s="1120"/>
      <c r="AB31" s="244"/>
    </row>
    <row r="32" spans="2:28" ht="12" customHeight="1">
      <c r="B32" s="242"/>
      <c r="C32" s="1065"/>
      <c r="D32" s="1066"/>
      <c r="E32" s="1072"/>
      <c r="F32" s="1073"/>
      <c r="G32" s="1073"/>
      <c r="H32" s="1073"/>
      <c r="I32" s="1073"/>
      <c r="J32" s="1073"/>
      <c r="K32" s="1073"/>
      <c r="L32" s="1073"/>
      <c r="M32" s="1073"/>
      <c r="N32" s="1073"/>
      <c r="O32" s="1073"/>
      <c r="P32" s="1073"/>
      <c r="Q32" s="1073"/>
      <c r="R32" s="1073"/>
      <c r="S32" s="1074"/>
      <c r="T32" s="1079"/>
      <c r="U32" s="1079"/>
      <c r="V32" s="1118"/>
      <c r="W32" s="1119"/>
      <c r="X32" s="1119"/>
      <c r="Y32" s="1119"/>
      <c r="Z32" s="1119"/>
      <c r="AA32" s="1120"/>
      <c r="AB32" s="244"/>
    </row>
    <row r="33" spans="2:28" ht="12" customHeight="1">
      <c r="B33" s="242"/>
      <c r="C33" s="1067"/>
      <c r="D33" s="1068"/>
      <c r="E33" s="1075"/>
      <c r="F33" s="1076"/>
      <c r="G33" s="1076"/>
      <c r="H33" s="1076"/>
      <c r="I33" s="1076"/>
      <c r="J33" s="1076"/>
      <c r="K33" s="1076"/>
      <c r="L33" s="1076"/>
      <c r="M33" s="1076"/>
      <c r="N33" s="1076"/>
      <c r="O33" s="1076"/>
      <c r="P33" s="1076"/>
      <c r="Q33" s="1076"/>
      <c r="R33" s="1076"/>
      <c r="S33" s="1077"/>
      <c r="T33" s="1080"/>
      <c r="U33" s="1080"/>
      <c r="V33" s="1121"/>
      <c r="W33" s="772"/>
      <c r="X33" s="772"/>
      <c r="Y33" s="772"/>
      <c r="Z33" s="772"/>
      <c r="AA33" s="773"/>
      <c r="AB33" s="244"/>
    </row>
    <row r="34" spans="2:28" ht="12" customHeight="1">
      <c r="B34" s="242"/>
      <c r="C34" s="1063">
        <v>5</v>
      </c>
      <c r="D34" s="1064"/>
      <c r="E34" s="1069" t="s">
        <v>1049</v>
      </c>
      <c r="F34" s="1070"/>
      <c r="G34" s="1070"/>
      <c r="H34" s="1070"/>
      <c r="I34" s="1070"/>
      <c r="J34" s="1070"/>
      <c r="K34" s="1070"/>
      <c r="L34" s="1070"/>
      <c r="M34" s="1070"/>
      <c r="N34" s="1070"/>
      <c r="O34" s="1070"/>
      <c r="P34" s="1070"/>
      <c r="Q34" s="1070"/>
      <c r="R34" s="1070"/>
      <c r="S34" s="1071"/>
      <c r="T34" s="1078">
        <f>IF('Форма №1'!AG187=0,0,ROUND('Форма №1'!AG137/'Форма №1'!AG187,2))</f>
        <v>0</v>
      </c>
      <c r="U34" s="1078">
        <f>IF('Форма №1'!AA187=0,0,ROUND('Форма №1'!AA137/'Форма №1'!AA187,2))</f>
        <v>0</v>
      </c>
      <c r="V34" s="1117" t="s">
        <v>358</v>
      </c>
      <c r="W34" s="770"/>
      <c r="X34" s="770"/>
      <c r="Y34" s="770"/>
      <c r="Z34" s="770"/>
      <c r="AA34" s="771"/>
      <c r="AB34" s="244"/>
    </row>
    <row r="35" spans="2:28" ht="12" customHeight="1">
      <c r="B35" s="242"/>
      <c r="C35" s="1065"/>
      <c r="D35" s="1066"/>
      <c r="E35" s="1072"/>
      <c r="F35" s="1073"/>
      <c r="G35" s="1073"/>
      <c r="H35" s="1073"/>
      <c r="I35" s="1073"/>
      <c r="J35" s="1073"/>
      <c r="K35" s="1073"/>
      <c r="L35" s="1073"/>
      <c r="M35" s="1073"/>
      <c r="N35" s="1073"/>
      <c r="O35" s="1073"/>
      <c r="P35" s="1073"/>
      <c r="Q35" s="1073"/>
      <c r="R35" s="1073"/>
      <c r="S35" s="1074"/>
      <c r="T35" s="1079"/>
      <c r="U35" s="1079"/>
      <c r="V35" s="1118"/>
      <c r="W35" s="1119"/>
      <c r="X35" s="1119"/>
      <c r="Y35" s="1119"/>
      <c r="Z35" s="1119"/>
      <c r="AA35" s="1120"/>
      <c r="AB35" s="244"/>
    </row>
    <row r="36" spans="2:28" ht="12" customHeight="1">
      <c r="B36" s="242"/>
      <c r="C36" s="1065"/>
      <c r="D36" s="1066"/>
      <c r="E36" s="1072"/>
      <c r="F36" s="1073"/>
      <c r="G36" s="1073"/>
      <c r="H36" s="1073"/>
      <c r="I36" s="1073"/>
      <c r="J36" s="1073"/>
      <c r="K36" s="1073"/>
      <c r="L36" s="1073"/>
      <c r="M36" s="1073"/>
      <c r="N36" s="1073"/>
      <c r="O36" s="1073"/>
      <c r="P36" s="1073"/>
      <c r="Q36" s="1073"/>
      <c r="R36" s="1073"/>
      <c r="S36" s="1074"/>
      <c r="T36" s="1079"/>
      <c r="U36" s="1079"/>
      <c r="V36" s="1118"/>
      <c r="W36" s="1119"/>
      <c r="X36" s="1119"/>
      <c r="Y36" s="1119"/>
      <c r="Z36" s="1119"/>
      <c r="AA36" s="1120"/>
      <c r="AB36" s="244"/>
    </row>
    <row r="37" spans="2:28" ht="12" customHeight="1">
      <c r="B37" s="242"/>
      <c r="C37" s="1067"/>
      <c r="D37" s="1068"/>
      <c r="E37" s="1075"/>
      <c r="F37" s="1076"/>
      <c r="G37" s="1076"/>
      <c r="H37" s="1076"/>
      <c r="I37" s="1076"/>
      <c r="J37" s="1076"/>
      <c r="K37" s="1076"/>
      <c r="L37" s="1076"/>
      <c r="M37" s="1076"/>
      <c r="N37" s="1076"/>
      <c r="O37" s="1076"/>
      <c r="P37" s="1076"/>
      <c r="Q37" s="1076"/>
      <c r="R37" s="1076"/>
      <c r="S37" s="1077"/>
      <c r="T37" s="1080"/>
      <c r="U37" s="1080"/>
      <c r="V37" s="1121"/>
      <c r="W37" s="772"/>
      <c r="X37" s="772"/>
      <c r="Y37" s="772"/>
      <c r="Z37" s="772"/>
      <c r="AA37" s="773"/>
      <c r="AB37" s="244"/>
    </row>
    <row r="38" spans="2:28" ht="12" customHeight="1">
      <c r="B38" s="5"/>
      <c r="C38" s="123"/>
      <c r="D38" s="85"/>
      <c r="E38" s="85"/>
      <c r="F38" s="85"/>
      <c r="G38" s="85"/>
      <c r="H38" s="85"/>
      <c r="I38" s="85"/>
      <c r="J38" s="85"/>
      <c r="K38" s="85"/>
      <c r="L38" s="85"/>
      <c r="M38" s="85"/>
      <c r="N38" s="85"/>
      <c r="O38" s="85"/>
      <c r="P38" s="85"/>
      <c r="Q38" s="390"/>
      <c r="R38" s="390"/>
      <c r="S38" s="390"/>
      <c r="T38" s="390"/>
      <c r="U38" s="390"/>
      <c r="V38" s="390"/>
      <c r="W38" s="390"/>
      <c r="X38" s="99"/>
      <c r="Y38" s="99"/>
      <c r="Z38" s="391"/>
      <c r="AA38" s="391"/>
      <c r="AB38" s="392"/>
    </row>
    <row r="39" spans="2:31" ht="10.5" customHeight="1">
      <c r="B39" s="5"/>
      <c r="C39" s="85"/>
      <c r="D39" s="180"/>
      <c r="E39" s="180"/>
      <c r="F39" s="180"/>
      <c r="G39" s="180"/>
      <c r="H39" s="180"/>
      <c r="I39" s="180"/>
      <c r="J39" s="180"/>
      <c r="K39" s="180"/>
      <c r="L39" s="180"/>
      <c r="M39" s="180"/>
      <c r="N39" s="180"/>
      <c r="O39" s="180"/>
      <c r="P39" s="180"/>
      <c r="Q39" s="99"/>
      <c r="R39" s="99"/>
      <c r="S39" s="99"/>
      <c r="T39" s="99"/>
      <c r="U39" s="99"/>
      <c r="V39" s="99"/>
      <c r="W39" s="99"/>
      <c r="X39" s="99"/>
      <c r="Y39" s="99"/>
      <c r="Z39" s="388"/>
      <c r="AA39" s="388"/>
      <c r="AB39" s="389"/>
      <c r="AD39" s="402">
        <f>T17</f>
        <v>0</v>
      </c>
      <c r="AE39" s="403">
        <v>0.2</v>
      </c>
    </row>
    <row r="40" spans="2:31" ht="10.5" customHeight="1">
      <c r="B40" s="5"/>
      <c r="C40" s="85"/>
      <c r="D40" s="84"/>
      <c r="E40" s="85"/>
      <c r="F40" s="85"/>
      <c r="G40" s="85"/>
      <c r="H40" s="85"/>
      <c r="I40" s="85"/>
      <c r="J40" s="97"/>
      <c r="K40" s="97"/>
      <c r="L40" s="97"/>
      <c r="M40" s="97"/>
      <c r="N40" s="97"/>
      <c r="O40" s="97"/>
      <c r="P40" s="97"/>
      <c r="Q40" s="390"/>
      <c r="R40" s="390"/>
      <c r="S40" s="390"/>
      <c r="T40" s="390"/>
      <c r="U40" s="390"/>
      <c r="V40" s="390"/>
      <c r="W40" s="390"/>
      <c r="X40" s="85"/>
      <c r="Y40" s="99"/>
      <c r="Z40" s="393"/>
      <c r="AA40" s="394"/>
      <c r="AB40" s="395"/>
      <c r="AD40" s="402">
        <f>U17</f>
        <v>0</v>
      </c>
      <c r="AE40" s="403">
        <v>0.2</v>
      </c>
    </row>
    <row r="41" spans="2:30" ht="10.5" customHeight="1">
      <c r="B41" s="5"/>
      <c r="C41" s="85"/>
      <c r="D41" s="84"/>
      <c r="E41" s="85"/>
      <c r="F41" s="85"/>
      <c r="G41" s="85"/>
      <c r="H41" s="85"/>
      <c r="I41" s="85"/>
      <c r="J41" s="97"/>
      <c r="K41" s="97"/>
      <c r="L41" s="97"/>
      <c r="M41" s="97"/>
      <c r="N41" s="97"/>
      <c r="O41" s="97"/>
      <c r="P41" s="97"/>
      <c r="Q41" s="85"/>
      <c r="R41" s="98"/>
      <c r="S41" s="98"/>
      <c r="T41" s="98"/>
      <c r="U41" s="98"/>
      <c r="V41" s="98"/>
      <c r="W41" s="98"/>
      <c r="X41" s="85"/>
      <c r="Y41" s="99"/>
      <c r="Z41" s="122"/>
      <c r="AA41" s="122"/>
      <c r="AB41" s="396"/>
      <c r="AD41" s="401" t="s">
        <v>601</v>
      </c>
    </row>
    <row r="42" spans="2:30" ht="10.5" customHeight="1">
      <c r="B42" s="5"/>
      <c r="C42" s="85"/>
      <c r="D42" s="397"/>
      <c r="E42" s="368"/>
      <c r="F42" s="368"/>
      <c r="G42" s="99"/>
      <c r="H42" s="99"/>
      <c r="I42" s="99"/>
      <c r="J42" s="99"/>
      <c r="K42" s="99"/>
      <c r="L42" s="99"/>
      <c r="M42" s="99"/>
      <c r="N42" s="99"/>
      <c r="O42" s="184"/>
      <c r="P42" s="184"/>
      <c r="Q42" s="368"/>
      <c r="R42" s="89"/>
      <c r="S42" s="98"/>
      <c r="T42" s="98"/>
      <c r="U42" s="98"/>
      <c r="V42" s="98"/>
      <c r="W42" s="98"/>
      <c r="X42" s="85"/>
      <c r="Y42" s="99"/>
      <c r="Z42" s="122"/>
      <c r="AA42" s="122"/>
      <c r="AB42" s="396"/>
      <c r="AD42" s="401" t="s">
        <v>602</v>
      </c>
    </row>
    <row r="43" spans="2:28" ht="12.75">
      <c r="B43" s="5"/>
      <c r="C43" s="6"/>
      <c r="D43" s="6"/>
      <c r="E43" s="6"/>
      <c r="F43" s="6"/>
      <c r="G43" s="6"/>
      <c r="H43" s="6"/>
      <c r="I43" s="6"/>
      <c r="J43" s="6"/>
      <c r="K43" s="6"/>
      <c r="L43" s="6"/>
      <c r="M43" s="6"/>
      <c r="N43" s="6"/>
      <c r="O43" s="6"/>
      <c r="P43" s="6"/>
      <c r="Q43" s="6"/>
      <c r="R43" s="6"/>
      <c r="S43" s="6"/>
      <c r="T43" s="6"/>
      <c r="U43" s="6"/>
      <c r="V43" s="6"/>
      <c r="W43" s="6"/>
      <c r="X43" s="6"/>
      <c r="Y43" s="6"/>
      <c r="Z43" s="6"/>
      <c r="AA43" s="6"/>
      <c r="AB43" s="7"/>
    </row>
    <row r="44" spans="2:28" ht="12.75">
      <c r="B44" s="5"/>
      <c r="C44" s="6"/>
      <c r="D44" s="6"/>
      <c r="E44" s="6"/>
      <c r="F44" s="6"/>
      <c r="G44" s="6"/>
      <c r="H44" s="6"/>
      <c r="I44" s="6"/>
      <c r="J44" s="6"/>
      <c r="K44" s="6"/>
      <c r="L44" s="6"/>
      <c r="M44" s="6"/>
      <c r="N44" s="6"/>
      <c r="O44" s="6"/>
      <c r="P44" s="6"/>
      <c r="Q44" s="6"/>
      <c r="R44" s="6"/>
      <c r="S44" s="6"/>
      <c r="T44" s="6"/>
      <c r="U44" s="6"/>
      <c r="V44" s="6"/>
      <c r="W44" s="6"/>
      <c r="X44" s="6"/>
      <c r="Y44" s="6"/>
      <c r="Z44" s="6"/>
      <c r="AA44" s="6"/>
      <c r="AB44" s="7"/>
    </row>
    <row r="45" spans="2:28" ht="12.75">
      <c r="B45" s="5"/>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2:28" ht="12.75">
      <c r="B46" s="5"/>
      <c r="C46" s="6"/>
      <c r="D46" s="6"/>
      <c r="E46" s="6"/>
      <c r="F46" s="6"/>
      <c r="G46" s="6"/>
      <c r="H46" s="6"/>
      <c r="I46" s="6"/>
      <c r="J46" s="6"/>
      <c r="K46" s="6"/>
      <c r="L46" s="6"/>
      <c r="M46" s="6"/>
      <c r="N46" s="6"/>
      <c r="O46" s="6"/>
      <c r="P46" s="6"/>
      <c r="Q46" s="6"/>
      <c r="R46" s="6"/>
      <c r="S46" s="6"/>
      <c r="T46" s="6"/>
      <c r="U46" s="6"/>
      <c r="V46" s="6"/>
      <c r="W46" s="6"/>
      <c r="X46" s="6"/>
      <c r="Y46" s="6"/>
      <c r="Z46" s="6"/>
      <c r="AA46" s="6"/>
      <c r="AB46" s="7"/>
    </row>
    <row r="47" spans="2:28" ht="12.75">
      <c r="B47" s="5"/>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2:28" ht="12.75">
      <c r="B48" s="5"/>
      <c r="C48" s="6"/>
      <c r="D48" s="6"/>
      <c r="E48" s="6"/>
      <c r="F48" s="6"/>
      <c r="G48" s="6"/>
      <c r="H48" s="6"/>
      <c r="I48" s="6"/>
      <c r="J48" s="6"/>
      <c r="K48" s="6"/>
      <c r="L48" s="6"/>
      <c r="M48" s="6"/>
      <c r="N48" s="6"/>
      <c r="O48" s="6"/>
      <c r="P48" s="6"/>
      <c r="Q48" s="6"/>
      <c r="R48" s="6"/>
      <c r="S48" s="6"/>
      <c r="T48" s="6"/>
      <c r="U48" s="6"/>
      <c r="V48" s="6"/>
      <c r="W48" s="6"/>
      <c r="X48" s="6"/>
      <c r="Y48" s="6"/>
      <c r="Z48" s="6"/>
      <c r="AA48" s="6"/>
      <c r="AB48" s="7"/>
    </row>
    <row r="49" spans="2:28" ht="12.75">
      <c r="B49" s="5"/>
      <c r="C49" s="6"/>
      <c r="D49" s="6"/>
      <c r="E49" s="6"/>
      <c r="F49" s="6"/>
      <c r="G49" s="6"/>
      <c r="H49" s="6"/>
      <c r="I49" s="6"/>
      <c r="J49" s="6"/>
      <c r="K49" s="6"/>
      <c r="L49" s="6"/>
      <c r="M49" s="6"/>
      <c r="N49" s="6"/>
      <c r="O49" s="6"/>
      <c r="P49" s="6"/>
      <c r="Q49" s="6"/>
      <c r="R49" s="6"/>
      <c r="S49" s="6"/>
      <c r="T49" s="6"/>
      <c r="U49" s="6"/>
      <c r="V49" s="6"/>
      <c r="W49" s="6"/>
      <c r="X49" s="6"/>
      <c r="Y49" s="6"/>
      <c r="Z49" s="6"/>
      <c r="AA49" s="6"/>
      <c r="AB49" s="7"/>
    </row>
    <row r="50" spans="2:28" ht="12.75">
      <c r="B50" s="5"/>
      <c r="C50" s="6"/>
      <c r="D50" s="6"/>
      <c r="E50" s="6"/>
      <c r="F50" s="6"/>
      <c r="G50" s="6"/>
      <c r="H50" s="6"/>
      <c r="I50" s="6"/>
      <c r="J50" s="6"/>
      <c r="K50" s="6"/>
      <c r="L50" s="6"/>
      <c r="M50" s="6"/>
      <c r="N50" s="6"/>
      <c r="O50" s="6"/>
      <c r="P50" s="6"/>
      <c r="Q50" s="6"/>
      <c r="R50" s="6"/>
      <c r="S50" s="6"/>
      <c r="T50" s="6"/>
      <c r="U50" s="6"/>
      <c r="V50" s="6"/>
      <c r="W50" s="6"/>
      <c r="X50" s="6"/>
      <c r="Y50" s="6"/>
      <c r="Z50" s="6"/>
      <c r="AA50" s="6"/>
      <c r="AB50" s="7"/>
    </row>
    <row r="51" spans="2:28" ht="12.75">
      <c r="B51" s="5"/>
      <c r="C51" s="6"/>
      <c r="D51" s="6"/>
      <c r="E51" s="6"/>
      <c r="F51" s="6"/>
      <c r="G51" s="6"/>
      <c r="H51" s="6"/>
      <c r="I51" s="6"/>
      <c r="J51" s="6"/>
      <c r="K51" s="6"/>
      <c r="L51" s="6"/>
      <c r="M51" s="6"/>
      <c r="N51" s="6"/>
      <c r="O51" s="6"/>
      <c r="P51" s="6"/>
      <c r="Q51" s="6"/>
      <c r="R51" s="6"/>
      <c r="S51" s="6"/>
      <c r="T51" s="6"/>
      <c r="U51" s="6"/>
      <c r="V51" s="6"/>
      <c r="W51" s="6"/>
      <c r="X51" s="6"/>
      <c r="Y51" s="6"/>
      <c r="Z51" s="6"/>
      <c r="AA51" s="6"/>
      <c r="AB51" s="7"/>
    </row>
    <row r="52" spans="2:28" ht="12.75">
      <c r="B52" s="5"/>
      <c r="C52" s="6"/>
      <c r="D52" s="6"/>
      <c r="E52" s="6"/>
      <c r="F52" s="6"/>
      <c r="G52" s="6"/>
      <c r="H52" s="6"/>
      <c r="I52" s="6"/>
      <c r="J52" s="6"/>
      <c r="K52" s="6"/>
      <c r="L52" s="6"/>
      <c r="M52" s="6"/>
      <c r="N52" s="6"/>
      <c r="O52" s="6"/>
      <c r="P52" s="6"/>
      <c r="Q52" s="6"/>
      <c r="R52" s="6"/>
      <c r="S52" s="6"/>
      <c r="T52" s="6"/>
      <c r="U52" s="6"/>
      <c r="V52" s="6"/>
      <c r="W52" s="6"/>
      <c r="X52" s="6"/>
      <c r="Y52" s="6"/>
      <c r="Z52" s="6"/>
      <c r="AA52" s="6"/>
      <c r="AB52" s="7"/>
    </row>
    <row r="53" spans="2:28" ht="12.75">
      <c r="B53" s="5"/>
      <c r="C53" s="6"/>
      <c r="D53" s="6"/>
      <c r="E53" s="6"/>
      <c r="F53" s="6"/>
      <c r="G53" s="6"/>
      <c r="H53" s="6"/>
      <c r="I53" s="6"/>
      <c r="J53" s="6"/>
      <c r="K53" s="6"/>
      <c r="L53" s="6"/>
      <c r="M53" s="6"/>
      <c r="N53" s="6"/>
      <c r="O53" s="6"/>
      <c r="P53" s="6"/>
      <c r="Q53" s="6"/>
      <c r="R53" s="6"/>
      <c r="S53" s="6"/>
      <c r="T53" s="6"/>
      <c r="U53" s="6"/>
      <c r="V53" s="6"/>
      <c r="W53" s="6"/>
      <c r="X53" s="6"/>
      <c r="Y53" s="6"/>
      <c r="Z53" s="6"/>
      <c r="AA53" s="6"/>
      <c r="AB53" s="7"/>
    </row>
    <row r="54" spans="2:30" ht="12.75">
      <c r="B54" s="5"/>
      <c r="C54" s="6"/>
      <c r="D54" s="6"/>
      <c r="E54" s="6"/>
      <c r="F54" s="6"/>
      <c r="G54" s="6"/>
      <c r="H54" s="6"/>
      <c r="I54" s="6"/>
      <c r="J54" s="6"/>
      <c r="K54" s="6"/>
      <c r="L54" s="6"/>
      <c r="M54" s="6"/>
      <c r="N54" s="6"/>
      <c r="O54" s="6"/>
      <c r="P54" s="6"/>
      <c r="Q54" s="6"/>
      <c r="R54" s="6"/>
      <c r="S54" s="6"/>
      <c r="T54" s="6"/>
      <c r="U54" s="6"/>
      <c r="V54" s="6"/>
      <c r="W54" s="6"/>
      <c r="X54" s="6"/>
      <c r="Y54" s="6"/>
      <c r="Z54" s="6"/>
      <c r="AA54" s="6"/>
      <c r="AB54" s="7"/>
      <c r="AD54" s="402">
        <f>T20</f>
        <v>0</v>
      </c>
    </row>
    <row r="55" spans="2:30" ht="12.75">
      <c r="B55" s="5"/>
      <c r="C55" s="6"/>
      <c r="D55" s="6"/>
      <c r="E55" s="6"/>
      <c r="F55" s="6"/>
      <c r="G55" s="6"/>
      <c r="H55" s="6"/>
      <c r="I55" s="6"/>
      <c r="J55" s="6"/>
      <c r="K55" s="6"/>
      <c r="L55" s="6"/>
      <c r="M55" s="6"/>
      <c r="N55" s="6"/>
      <c r="O55" s="6"/>
      <c r="P55" s="6"/>
      <c r="Q55" s="6"/>
      <c r="R55" s="6"/>
      <c r="S55" s="6"/>
      <c r="T55" s="6"/>
      <c r="U55" s="6"/>
      <c r="V55" s="6"/>
      <c r="W55" s="6"/>
      <c r="X55" s="6"/>
      <c r="Y55" s="6"/>
      <c r="Z55" s="6"/>
      <c r="AA55" s="6"/>
      <c r="AB55" s="7"/>
      <c r="AD55" s="402">
        <f>U20</f>
        <v>0</v>
      </c>
    </row>
    <row r="56" spans="2:28" ht="12.75">
      <c r="B56" s="5"/>
      <c r="C56" s="6"/>
      <c r="D56" s="6"/>
      <c r="E56" s="6"/>
      <c r="F56" s="6"/>
      <c r="G56" s="6"/>
      <c r="H56" s="6"/>
      <c r="I56" s="6"/>
      <c r="J56" s="6"/>
      <c r="K56" s="6"/>
      <c r="L56" s="6"/>
      <c r="M56" s="6"/>
      <c r="N56" s="6"/>
      <c r="O56" s="6"/>
      <c r="P56" s="6"/>
      <c r="Q56" s="6"/>
      <c r="R56" s="6"/>
      <c r="S56" s="6"/>
      <c r="T56" s="6"/>
      <c r="U56" s="6"/>
      <c r="V56" s="6"/>
      <c r="W56" s="6"/>
      <c r="X56" s="6"/>
      <c r="Y56" s="6"/>
      <c r="Z56" s="6"/>
      <c r="AA56" s="6"/>
      <c r="AB56" s="7"/>
    </row>
    <row r="57" spans="2:28" ht="12.75">
      <c r="B57" s="5"/>
      <c r="C57" s="6"/>
      <c r="D57" s="6"/>
      <c r="E57" s="6"/>
      <c r="F57" s="6"/>
      <c r="G57" s="6"/>
      <c r="H57" s="6"/>
      <c r="I57" s="6"/>
      <c r="J57" s="6"/>
      <c r="K57" s="6"/>
      <c r="L57" s="6"/>
      <c r="M57" s="6"/>
      <c r="N57" s="6"/>
      <c r="O57" s="6"/>
      <c r="P57" s="6"/>
      <c r="Q57" s="6"/>
      <c r="R57" s="6"/>
      <c r="S57" s="6"/>
      <c r="T57" s="6"/>
      <c r="U57" s="6"/>
      <c r="V57" s="6"/>
      <c r="W57" s="6"/>
      <c r="X57" s="6"/>
      <c r="Y57" s="6"/>
      <c r="Z57" s="6"/>
      <c r="AA57" s="6"/>
      <c r="AB57" s="7"/>
    </row>
    <row r="58" spans="2:28" ht="12.75">
      <c r="B58" s="5"/>
      <c r="C58" s="6"/>
      <c r="D58" s="6"/>
      <c r="E58" s="6"/>
      <c r="F58" s="6"/>
      <c r="G58" s="6"/>
      <c r="H58" s="6"/>
      <c r="I58" s="6"/>
      <c r="J58" s="6"/>
      <c r="K58" s="6"/>
      <c r="L58" s="6"/>
      <c r="M58" s="6"/>
      <c r="N58" s="6"/>
      <c r="O58" s="6"/>
      <c r="P58" s="6"/>
      <c r="Q58" s="6"/>
      <c r="R58" s="6"/>
      <c r="S58" s="6"/>
      <c r="T58" s="6"/>
      <c r="U58" s="6"/>
      <c r="V58" s="6"/>
      <c r="W58" s="6"/>
      <c r="X58" s="6"/>
      <c r="Y58" s="6"/>
      <c r="Z58" s="6"/>
      <c r="AA58" s="6"/>
      <c r="AB58" s="7"/>
    </row>
    <row r="59" spans="2:28" ht="12.75">
      <c r="B59" s="5"/>
      <c r="C59" s="6"/>
      <c r="D59" s="6"/>
      <c r="E59" s="6"/>
      <c r="F59" s="6"/>
      <c r="G59" s="6"/>
      <c r="H59" s="6"/>
      <c r="I59" s="6"/>
      <c r="J59" s="6"/>
      <c r="K59" s="6"/>
      <c r="L59" s="6"/>
      <c r="M59" s="6"/>
      <c r="N59" s="6"/>
      <c r="O59" s="6"/>
      <c r="P59" s="6"/>
      <c r="Q59" s="6"/>
      <c r="R59" s="6"/>
      <c r="S59" s="6"/>
      <c r="T59" s="6"/>
      <c r="U59" s="6"/>
      <c r="V59" s="6"/>
      <c r="W59" s="6"/>
      <c r="X59" s="6"/>
      <c r="Y59" s="6"/>
      <c r="Z59" s="6"/>
      <c r="AA59" s="6"/>
      <c r="AB59" s="7"/>
    </row>
    <row r="60" spans="2:28" ht="12.75">
      <c r="B60" s="5"/>
      <c r="C60" s="6"/>
      <c r="D60" s="6"/>
      <c r="E60" s="6"/>
      <c r="F60" s="6"/>
      <c r="G60" s="6"/>
      <c r="H60" s="6"/>
      <c r="I60" s="6"/>
      <c r="J60" s="6"/>
      <c r="K60" s="6"/>
      <c r="L60" s="6"/>
      <c r="M60" s="6"/>
      <c r="N60" s="6"/>
      <c r="O60" s="6"/>
      <c r="P60" s="6"/>
      <c r="Q60" s="6"/>
      <c r="R60" s="6"/>
      <c r="S60" s="6"/>
      <c r="T60" s="6"/>
      <c r="U60" s="6"/>
      <c r="V60" s="6"/>
      <c r="W60" s="6"/>
      <c r="X60" s="6"/>
      <c r="Y60" s="6"/>
      <c r="Z60" s="6"/>
      <c r="AA60" s="6"/>
      <c r="AB60" s="7"/>
    </row>
    <row r="61" spans="2:28" ht="12.75">
      <c r="B61" s="5"/>
      <c r="C61" s="6"/>
      <c r="D61" s="6"/>
      <c r="E61" s="6"/>
      <c r="F61" s="6"/>
      <c r="G61" s="6"/>
      <c r="H61" s="6"/>
      <c r="I61" s="6"/>
      <c r="J61" s="6"/>
      <c r="K61" s="6"/>
      <c r="L61" s="6"/>
      <c r="M61" s="6"/>
      <c r="N61" s="6"/>
      <c r="O61" s="6"/>
      <c r="P61" s="6"/>
      <c r="Q61" s="6"/>
      <c r="R61" s="6"/>
      <c r="S61" s="6"/>
      <c r="T61" s="6"/>
      <c r="U61" s="6"/>
      <c r="V61" s="6"/>
      <c r="W61" s="6"/>
      <c r="X61" s="6"/>
      <c r="Y61" s="6"/>
      <c r="Z61" s="6"/>
      <c r="AA61" s="6"/>
      <c r="AB61" s="7"/>
    </row>
    <row r="62" spans="2:28" ht="12.75">
      <c r="B62" s="5"/>
      <c r="C62" s="6"/>
      <c r="D62" s="6"/>
      <c r="E62" s="6"/>
      <c r="F62" s="6"/>
      <c r="G62" s="6"/>
      <c r="H62" s="6"/>
      <c r="I62" s="6"/>
      <c r="J62" s="6"/>
      <c r="K62" s="6"/>
      <c r="L62" s="6"/>
      <c r="M62" s="6"/>
      <c r="N62" s="6"/>
      <c r="O62" s="6"/>
      <c r="P62" s="6"/>
      <c r="Q62" s="6"/>
      <c r="R62" s="6"/>
      <c r="S62" s="6"/>
      <c r="T62" s="6"/>
      <c r="U62" s="6"/>
      <c r="V62" s="6"/>
      <c r="W62" s="6"/>
      <c r="X62" s="6"/>
      <c r="Y62" s="6"/>
      <c r="Z62" s="6"/>
      <c r="AA62" s="6"/>
      <c r="AB62" s="7"/>
    </row>
    <row r="63" spans="2:28" ht="12.75">
      <c r="B63" s="5"/>
      <c r="C63" s="6"/>
      <c r="D63" s="6"/>
      <c r="E63" s="6"/>
      <c r="F63" s="6"/>
      <c r="G63" s="6"/>
      <c r="H63" s="6"/>
      <c r="I63" s="6"/>
      <c r="J63" s="6"/>
      <c r="K63" s="6"/>
      <c r="L63" s="6"/>
      <c r="M63" s="6"/>
      <c r="N63" s="6"/>
      <c r="O63" s="6"/>
      <c r="P63" s="6"/>
      <c r="Q63" s="6"/>
      <c r="R63" s="6"/>
      <c r="S63" s="6"/>
      <c r="T63" s="6"/>
      <c r="U63" s="6"/>
      <c r="V63" s="6"/>
      <c r="W63" s="6"/>
      <c r="X63" s="6"/>
      <c r="Y63" s="6"/>
      <c r="Z63" s="6"/>
      <c r="AA63" s="6"/>
      <c r="AB63" s="7"/>
    </row>
    <row r="64" spans="2:28" ht="12.75">
      <c r="B64" s="5"/>
      <c r="C64" s="6"/>
      <c r="D64" s="6"/>
      <c r="E64" s="6"/>
      <c r="F64" s="6"/>
      <c r="G64" s="6"/>
      <c r="H64" s="6"/>
      <c r="I64" s="6"/>
      <c r="J64" s="6"/>
      <c r="K64" s="6"/>
      <c r="L64" s="6"/>
      <c r="M64" s="6"/>
      <c r="N64" s="6"/>
      <c r="O64" s="6"/>
      <c r="P64" s="6"/>
      <c r="Q64" s="6"/>
      <c r="R64" s="6"/>
      <c r="S64" s="6"/>
      <c r="T64" s="6"/>
      <c r="U64" s="6"/>
      <c r="V64" s="6"/>
      <c r="W64" s="6"/>
      <c r="X64" s="6"/>
      <c r="Y64" s="6"/>
      <c r="Z64" s="6"/>
      <c r="AA64" s="6"/>
      <c r="AB64" s="7"/>
    </row>
    <row r="65" spans="2:28" ht="12.75">
      <c r="B65" s="5"/>
      <c r="C65" s="6"/>
      <c r="D65" s="6"/>
      <c r="E65" s="6"/>
      <c r="F65" s="6"/>
      <c r="G65" s="6"/>
      <c r="H65" s="6"/>
      <c r="I65" s="6"/>
      <c r="J65" s="6"/>
      <c r="K65" s="6"/>
      <c r="L65" s="6"/>
      <c r="M65" s="6"/>
      <c r="N65" s="6"/>
      <c r="O65" s="6"/>
      <c r="P65" s="6"/>
      <c r="Q65" s="6"/>
      <c r="R65" s="6"/>
      <c r="S65" s="6"/>
      <c r="T65" s="6"/>
      <c r="U65" s="6"/>
      <c r="V65" s="6"/>
      <c r="W65" s="6"/>
      <c r="X65" s="6"/>
      <c r="Y65" s="6"/>
      <c r="Z65" s="6"/>
      <c r="AA65" s="6"/>
      <c r="AB65" s="7"/>
    </row>
    <row r="66" spans="2:28" ht="12.75">
      <c r="B66" s="5"/>
      <c r="C66" s="6"/>
      <c r="D66" s="6"/>
      <c r="E66" s="6"/>
      <c r="F66" s="6"/>
      <c r="G66" s="6"/>
      <c r="H66" s="6"/>
      <c r="I66" s="6"/>
      <c r="J66" s="6"/>
      <c r="K66" s="6"/>
      <c r="L66" s="6"/>
      <c r="M66" s="6"/>
      <c r="N66" s="6"/>
      <c r="O66" s="6"/>
      <c r="P66" s="6"/>
      <c r="Q66" s="6"/>
      <c r="R66" s="6"/>
      <c r="S66" s="6"/>
      <c r="T66" s="6"/>
      <c r="U66" s="6"/>
      <c r="V66" s="6"/>
      <c r="W66" s="6"/>
      <c r="X66" s="6"/>
      <c r="Y66" s="6"/>
      <c r="Z66" s="6"/>
      <c r="AA66" s="6"/>
      <c r="AB66" s="7"/>
    </row>
    <row r="67" spans="2:28" ht="12.75">
      <c r="B67" s="5"/>
      <c r="C67" s="6"/>
      <c r="D67" s="6"/>
      <c r="E67" s="6"/>
      <c r="F67" s="6"/>
      <c r="G67" s="6"/>
      <c r="H67" s="6"/>
      <c r="I67" s="6"/>
      <c r="J67" s="6"/>
      <c r="K67" s="6"/>
      <c r="L67" s="6"/>
      <c r="M67" s="6"/>
      <c r="N67" s="6"/>
      <c r="O67" s="6"/>
      <c r="P67" s="6"/>
      <c r="Q67" s="6"/>
      <c r="R67" s="6"/>
      <c r="S67" s="6"/>
      <c r="T67" s="6"/>
      <c r="U67" s="6"/>
      <c r="V67" s="6"/>
      <c r="W67" s="6"/>
      <c r="X67" s="6"/>
      <c r="Y67" s="6"/>
      <c r="Z67" s="6"/>
      <c r="AA67" s="6"/>
      <c r="AB67" s="7"/>
    </row>
    <row r="68" spans="2:28" ht="12.75">
      <c r="B68" s="5"/>
      <c r="C68" s="6"/>
      <c r="D68" s="6"/>
      <c r="E68" s="6"/>
      <c r="F68" s="6"/>
      <c r="G68" s="6"/>
      <c r="H68" s="6"/>
      <c r="I68" s="6"/>
      <c r="J68" s="6"/>
      <c r="K68" s="6"/>
      <c r="L68" s="6"/>
      <c r="M68" s="6"/>
      <c r="N68" s="6"/>
      <c r="O68" s="6"/>
      <c r="P68" s="6"/>
      <c r="Q68" s="6"/>
      <c r="R68" s="6"/>
      <c r="S68" s="6"/>
      <c r="T68" s="6"/>
      <c r="U68" s="6"/>
      <c r="V68" s="6"/>
      <c r="W68" s="6"/>
      <c r="X68" s="6"/>
      <c r="Y68" s="6"/>
      <c r="Z68" s="6"/>
      <c r="AA68" s="6"/>
      <c r="AB68" s="7"/>
    </row>
    <row r="69" spans="2:28" ht="12.75">
      <c r="B69" s="5"/>
      <c r="C69" s="6"/>
      <c r="D69" s="6"/>
      <c r="E69" s="6"/>
      <c r="F69" s="6"/>
      <c r="G69" s="6"/>
      <c r="H69" s="6"/>
      <c r="I69" s="6"/>
      <c r="J69" s="6"/>
      <c r="K69" s="6"/>
      <c r="L69" s="6"/>
      <c r="M69" s="6"/>
      <c r="N69" s="6"/>
      <c r="O69" s="6"/>
      <c r="P69" s="6"/>
      <c r="Q69" s="6"/>
      <c r="R69" s="6"/>
      <c r="S69" s="6"/>
      <c r="T69" s="6"/>
      <c r="U69" s="6"/>
      <c r="V69" s="6"/>
      <c r="W69" s="6"/>
      <c r="X69" s="6"/>
      <c r="Y69" s="6"/>
      <c r="Z69" s="6"/>
      <c r="AA69" s="6"/>
      <c r="AB69" s="7"/>
    </row>
    <row r="70" spans="2:28" ht="12.75">
      <c r="B70" s="5"/>
      <c r="C70" s="6"/>
      <c r="D70" s="6"/>
      <c r="E70" s="6"/>
      <c r="F70" s="6"/>
      <c r="G70" s="6"/>
      <c r="H70" s="6"/>
      <c r="I70" s="6"/>
      <c r="J70" s="6"/>
      <c r="K70" s="6"/>
      <c r="L70" s="6"/>
      <c r="M70" s="6"/>
      <c r="N70" s="6"/>
      <c r="O70" s="6"/>
      <c r="P70" s="6"/>
      <c r="Q70" s="6"/>
      <c r="R70" s="6"/>
      <c r="S70" s="6"/>
      <c r="T70" s="6"/>
      <c r="U70" s="6"/>
      <c r="V70" s="6"/>
      <c r="W70" s="6"/>
      <c r="X70" s="6"/>
      <c r="Y70" s="6"/>
      <c r="Z70" s="6"/>
      <c r="AA70" s="6"/>
      <c r="AB70" s="7"/>
    </row>
    <row r="71" spans="2:28" ht="12.75">
      <c r="B71" s="5"/>
      <c r="C71" s="6"/>
      <c r="D71" s="6"/>
      <c r="E71" s="6"/>
      <c r="F71" s="6"/>
      <c r="G71" s="6"/>
      <c r="H71" s="6"/>
      <c r="I71" s="6"/>
      <c r="J71" s="6"/>
      <c r="K71" s="6"/>
      <c r="L71" s="6"/>
      <c r="M71" s="6"/>
      <c r="N71" s="6"/>
      <c r="O71" s="6"/>
      <c r="P71" s="6"/>
      <c r="Q71" s="6"/>
      <c r="R71" s="6"/>
      <c r="S71" s="6"/>
      <c r="T71" s="6"/>
      <c r="U71" s="6"/>
      <c r="V71" s="6"/>
      <c r="W71" s="6"/>
      <c r="X71" s="6"/>
      <c r="Y71" s="6"/>
      <c r="Z71" s="6"/>
      <c r="AA71" s="6"/>
      <c r="AB71" s="7"/>
    </row>
    <row r="72" spans="2:28" ht="12.75">
      <c r="B72" s="5"/>
      <c r="C72" s="6"/>
      <c r="D72" s="6"/>
      <c r="E72" s="6"/>
      <c r="F72" s="6"/>
      <c r="G72" s="6"/>
      <c r="H72" s="6"/>
      <c r="I72" s="6"/>
      <c r="J72" s="6"/>
      <c r="K72" s="6"/>
      <c r="L72" s="6"/>
      <c r="M72" s="6"/>
      <c r="N72" s="6"/>
      <c r="O72" s="6"/>
      <c r="P72" s="6"/>
      <c r="Q72" s="6"/>
      <c r="R72" s="6"/>
      <c r="S72" s="6"/>
      <c r="T72" s="6"/>
      <c r="U72" s="6"/>
      <c r="V72" s="6"/>
      <c r="W72" s="6"/>
      <c r="X72" s="6"/>
      <c r="Y72" s="6"/>
      <c r="Z72" s="6"/>
      <c r="AA72" s="6"/>
      <c r="AB72" s="7"/>
    </row>
    <row r="73" spans="2:28" ht="12.75">
      <c r="B73" s="5"/>
      <c r="C73" s="6"/>
      <c r="D73" s="6"/>
      <c r="E73" s="6"/>
      <c r="F73" s="6"/>
      <c r="G73" s="6"/>
      <c r="H73" s="6"/>
      <c r="I73" s="6"/>
      <c r="J73" s="6"/>
      <c r="K73" s="6"/>
      <c r="L73" s="6"/>
      <c r="M73" s="6"/>
      <c r="N73" s="6"/>
      <c r="O73" s="6"/>
      <c r="P73" s="6"/>
      <c r="Q73" s="6"/>
      <c r="R73" s="6"/>
      <c r="S73" s="6"/>
      <c r="T73" s="6"/>
      <c r="U73" s="6"/>
      <c r="V73" s="6"/>
      <c r="W73" s="6"/>
      <c r="X73" s="6"/>
      <c r="Y73" s="6"/>
      <c r="Z73" s="6"/>
      <c r="AA73" s="6"/>
      <c r="AB73" s="7"/>
    </row>
    <row r="74" spans="2:28" ht="12.75">
      <c r="B74" s="5"/>
      <c r="C74" s="6"/>
      <c r="D74" s="6"/>
      <c r="E74" s="6"/>
      <c r="F74" s="6"/>
      <c r="G74" s="6"/>
      <c r="H74" s="6"/>
      <c r="I74" s="6"/>
      <c r="J74" s="6"/>
      <c r="K74" s="6"/>
      <c r="L74" s="6"/>
      <c r="M74" s="6"/>
      <c r="N74" s="6"/>
      <c r="O74" s="6"/>
      <c r="P74" s="6"/>
      <c r="Q74" s="6"/>
      <c r="R74" s="6"/>
      <c r="S74" s="6"/>
      <c r="T74" s="6"/>
      <c r="U74" s="6"/>
      <c r="V74" s="6"/>
      <c r="W74" s="6"/>
      <c r="X74" s="6"/>
      <c r="Y74" s="6"/>
      <c r="Z74" s="6"/>
      <c r="AA74" s="6"/>
      <c r="AB74" s="7"/>
    </row>
    <row r="75" spans="2:28" ht="12.75">
      <c r="B75" s="5"/>
      <c r="C75" s="6"/>
      <c r="D75" s="6"/>
      <c r="E75" s="6"/>
      <c r="F75" s="6"/>
      <c r="G75" s="6"/>
      <c r="H75" s="6"/>
      <c r="I75" s="6"/>
      <c r="J75" s="6"/>
      <c r="K75" s="6"/>
      <c r="L75" s="6"/>
      <c r="M75" s="6"/>
      <c r="N75" s="6"/>
      <c r="O75" s="6"/>
      <c r="P75" s="6"/>
      <c r="Q75" s="6"/>
      <c r="R75" s="6"/>
      <c r="S75" s="6"/>
      <c r="T75" s="6"/>
      <c r="U75" s="6"/>
      <c r="V75" s="6"/>
      <c r="W75" s="6"/>
      <c r="X75" s="6"/>
      <c r="Y75" s="6"/>
      <c r="Z75" s="6"/>
      <c r="AA75" s="6"/>
      <c r="AB75" s="7"/>
    </row>
    <row r="76" spans="2:30" ht="12.75">
      <c r="B76" s="5"/>
      <c r="C76" s="6"/>
      <c r="D76" s="6"/>
      <c r="E76" s="6"/>
      <c r="F76" s="6"/>
      <c r="G76" s="6"/>
      <c r="H76" s="6"/>
      <c r="I76" s="6"/>
      <c r="J76" s="6"/>
      <c r="K76" s="6"/>
      <c r="L76" s="6"/>
      <c r="M76" s="6"/>
      <c r="N76" s="6"/>
      <c r="O76" s="6"/>
      <c r="P76" s="6"/>
      <c r="Q76" s="6"/>
      <c r="R76" s="6"/>
      <c r="S76" s="6"/>
      <c r="T76" s="6"/>
      <c r="U76" s="6"/>
      <c r="V76" s="6"/>
      <c r="W76" s="6"/>
      <c r="X76" s="6"/>
      <c r="Y76" s="6"/>
      <c r="Z76" s="6"/>
      <c r="AA76" s="6"/>
      <c r="AB76" s="7"/>
      <c r="AD76" s="402">
        <f>T25</f>
        <v>0</v>
      </c>
    </row>
    <row r="77" spans="2:30" ht="12.75">
      <c r="B77" s="5"/>
      <c r="C77" s="6"/>
      <c r="D77" s="6"/>
      <c r="E77" s="6"/>
      <c r="F77" s="6"/>
      <c r="G77" s="6"/>
      <c r="H77" s="6"/>
      <c r="I77" s="6"/>
      <c r="J77" s="6"/>
      <c r="K77" s="6"/>
      <c r="L77" s="6"/>
      <c r="M77" s="6"/>
      <c r="N77" s="6"/>
      <c r="O77" s="6"/>
      <c r="P77" s="6"/>
      <c r="Q77" s="6"/>
      <c r="R77" s="6"/>
      <c r="S77" s="6"/>
      <c r="T77" s="6"/>
      <c r="U77" s="6"/>
      <c r="V77" s="6"/>
      <c r="W77" s="6"/>
      <c r="X77" s="6"/>
      <c r="Y77" s="6"/>
      <c r="Z77" s="6"/>
      <c r="AA77" s="6"/>
      <c r="AB77" s="7"/>
      <c r="AD77" s="402">
        <f>U25</f>
        <v>0</v>
      </c>
    </row>
    <row r="78" spans="2:28" ht="12.75">
      <c r="B78" s="5"/>
      <c r="C78" s="6"/>
      <c r="D78" s="6"/>
      <c r="E78" s="6"/>
      <c r="F78" s="6"/>
      <c r="G78" s="6"/>
      <c r="H78" s="6"/>
      <c r="I78" s="6"/>
      <c r="J78" s="6"/>
      <c r="K78" s="6"/>
      <c r="L78" s="6"/>
      <c r="M78" s="6"/>
      <c r="N78" s="6"/>
      <c r="O78" s="6"/>
      <c r="P78" s="6"/>
      <c r="Q78" s="6"/>
      <c r="R78" s="6"/>
      <c r="S78" s="6"/>
      <c r="T78" s="6"/>
      <c r="U78" s="6"/>
      <c r="V78" s="6"/>
      <c r="W78" s="6"/>
      <c r="X78" s="6"/>
      <c r="Y78" s="6"/>
      <c r="Z78" s="6"/>
      <c r="AA78" s="6"/>
      <c r="AB78" s="7"/>
    </row>
    <row r="79" spans="2:28" ht="12.75">
      <c r="B79" s="5"/>
      <c r="C79" s="6"/>
      <c r="D79" s="6"/>
      <c r="E79" s="6"/>
      <c r="F79" s="6"/>
      <c r="G79" s="6"/>
      <c r="H79" s="6"/>
      <c r="I79" s="6"/>
      <c r="J79" s="6"/>
      <c r="K79" s="6"/>
      <c r="L79" s="6"/>
      <c r="M79" s="6"/>
      <c r="N79" s="6"/>
      <c r="O79" s="6"/>
      <c r="P79" s="6"/>
      <c r="Q79" s="6"/>
      <c r="R79" s="6"/>
      <c r="S79" s="6"/>
      <c r="T79" s="6"/>
      <c r="U79" s="6"/>
      <c r="V79" s="6"/>
      <c r="W79" s="6"/>
      <c r="X79" s="6"/>
      <c r="Y79" s="6"/>
      <c r="Z79" s="6"/>
      <c r="AA79" s="6"/>
      <c r="AB79" s="7"/>
    </row>
    <row r="80" spans="2:28" ht="12.75">
      <c r="B80" s="5"/>
      <c r="C80" s="6"/>
      <c r="D80" s="6"/>
      <c r="E80" s="6"/>
      <c r="F80" s="6"/>
      <c r="G80" s="6"/>
      <c r="H80" s="6"/>
      <c r="I80" s="6"/>
      <c r="J80" s="6"/>
      <c r="K80" s="6"/>
      <c r="L80" s="6"/>
      <c r="M80" s="6"/>
      <c r="N80" s="6"/>
      <c r="O80" s="6"/>
      <c r="P80" s="6"/>
      <c r="Q80" s="6"/>
      <c r="R80" s="6"/>
      <c r="S80" s="6"/>
      <c r="T80" s="6"/>
      <c r="U80" s="6"/>
      <c r="V80" s="6"/>
      <c r="W80" s="6"/>
      <c r="X80" s="6"/>
      <c r="Y80" s="6"/>
      <c r="Z80" s="6"/>
      <c r="AA80" s="6"/>
      <c r="AB80" s="7"/>
    </row>
    <row r="81" spans="2:28" ht="12.75">
      <c r="B81" s="5"/>
      <c r="C81" s="6"/>
      <c r="D81" s="6"/>
      <c r="E81" s="6"/>
      <c r="F81" s="6"/>
      <c r="G81" s="6"/>
      <c r="H81" s="6"/>
      <c r="I81" s="6"/>
      <c r="J81" s="6"/>
      <c r="K81" s="6"/>
      <c r="L81" s="6"/>
      <c r="M81" s="6"/>
      <c r="N81" s="6"/>
      <c r="O81" s="6"/>
      <c r="P81" s="6"/>
      <c r="Q81" s="6"/>
      <c r="R81" s="6"/>
      <c r="S81" s="6"/>
      <c r="T81" s="6"/>
      <c r="U81" s="6"/>
      <c r="V81" s="6"/>
      <c r="W81" s="6"/>
      <c r="X81" s="6"/>
      <c r="Y81" s="6"/>
      <c r="Z81" s="6"/>
      <c r="AA81" s="6"/>
      <c r="AB81" s="7"/>
    </row>
    <row r="82" spans="2:28" ht="12.75">
      <c r="B82" s="5"/>
      <c r="C82" s="6"/>
      <c r="D82" s="6"/>
      <c r="E82" s="6"/>
      <c r="F82" s="6"/>
      <c r="G82" s="6"/>
      <c r="H82" s="6"/>
      <c r="I82" s="6"/>
      <c r="J82" s="6"/>
      <c r="K82" s="6"/>
      <c r="L82" s="6"/>
      <c r="M82" s="6"/>
      <c r="N82" s="6"/>
      <c r="O82" s="6"/>
      <c r="P82" s="6"/>
      <c r="Q82" s="6"/>
      <c r="R82" s="6"/>
      <c r="S82" s="6"/>
      <c r="T82" s="6"/>
      <c r="U82" s="6"/>
      <c r="V82" s="6"/>
      <c r="W82" s="6"/>
      <c r="X82" s="6"/>
      <c r="Y82" s="6"/>
      <c r="Z82" s="6"/>
      <c r="AA82" s="6"/>
      <c r="AB82" s="7"/>
    </row>
    <row r="83" spans="2:28" ht="12.75">
      <c r="B83" s="5"/>
      <c r="C83" s="6"/>
      <c r="D83" s="6"/>
      <c r="E83" s="6"/>
      <c r="F83" s="6"/>
      <c r="G83" s="6"/>
      <c r="H83" s="6"/>
      <c r="I83" s="6"/>
      <c r="J83" s="6"/>
      <c r="K83" s="6"/>
      <c r="L83" s="6"/>
      <c r="M83" s="6"/>
      <c r="N83" s="6"/>
      <c r="O83" s="6"/>
      <c r="P83" s="6"/>
      <c r="Q83" s="6"/>
      <c r="R83" s="6"/>
      <c r="S83" s="6"/>
      <c r="T83" s="6"/>
      <c r="U83" s="6"/>
      <c r="V83" s="6"/>
      <c r="W83" s="6"/>
      <c r="X83" s="6"/>
      <c r="Y83" s="6"/>
      <c r="Z83" s="6"/>
      <c r="AA83" s="6"/>
      <c r="AB83" s="7"/>
    </row>
    <row r="84" spans="2:28" ht="12.75">
      <c r="B84" s="5"/>
      <c r="C84" s="6"/>
      <c r="D84" s="6"/>
      <c r="E84" s="6"/>
      <c r="F84" s="6"/>
      <c r="G84" s="6"/>
      <c r="H84" s="6"/>
      <c r="I84" s="6"/>
      <c r="J84" s="6"/>
      <c r="K84" s="6"/>
      <c r="L84" s="6"/>
      <c r="M84" s="6"/>
      <c r="N84" s="6"/>
      <c r="O84" s="6"/>
      <c r="P84" s="6"/>
      <c r="Q84" s="6"/>
      <c r="R84" s="6"/>
      <c r="S84" s="6"/>
      <c r="T84" s="6"/>
      <c r="U84" s="6"/>
      <c r="V84" s="6"/>
      <c r="W84" s="6"/>
      <c r="X84" s="6"/>
      <c r="Y84" s="6"/>
      <c r="Z84" s="6"/>
      <c r="AA84" s="6"/>
      <c r="AB84" s="7"/>
    </row>
    <row r="85" spans="2:28" ht="12.75">
      <c r="B85" s="5"/>
      <c r="C85" s="6"/>
      <c r="D85" s="6"/>
      <c r="E85" s="6"/>
      <c r="F85" s="6"/>
      <c r="G85" s="6"/>
      <c r="H85" s="6"/>
      <c r="I85" s="6"/>
      <c r="J85" s="6"/>
      <c r="K85" s="6"/>
      <c r="L85" s="6"/>
      <c r="M85" s="6"/>
      <c r="N85" s="6"/>
      <c r="O85" s="6"/>
      <c r="P85" s="6"/>
      <c r="Q85" s="6"/>
      <c r="R85" s="6"/>
      <c r="S85" s="6"/>
      <c r="T85" s="6"/>
      <c r="U85" s="6"/>
      <c r="V85" s="6"/>
      <c r="W85" s="6"/>
      <c r="X85" s="6"/>
      <c r="Y85" s="6"/>
      <c r="Z85" s="6"/>
      <c r="AA85" s="6"/>
      <c r="AB85" s="7"/>
    </row>
    <row r="86" spans="2:28" ht="12.75">
      <c r="B86" s="5"/>
      <c r="C86" s="6"/>
      <c r="D86" s="6"/>
      <c r="E86" s="6"/>
      <c r="F86" s="6"/>
      <c r="G86" s="6"/>
      <c r="H86" s="6"/>
      <c r="I86" s="6"/>
      <c r="J86" s="6"/>
      <c r="K86" s="6"/>
      <c r="L86" s="6"/>
      <c r="M86" s="6"/>
      <c r="N86" s="6"/>
      <c r="O86" s="6"/>
      <c r="P86" s="6"/>
      <c r="Q86" s="6"/>
      <c r="R86" s="6"/>
      <c r="S86" s="6"/>
      <c r="T86" s="6"/>
      <c r="U86" s="6"/>
      <c r="V86" s="6"/>
      <c r="W86" s="6"/>
      <c r="X86" s="6"/>
      <c r="Y86" s="6"/>
      <c r="Z86" s="6"/>
      <c r="AA86" s="6"/>
      <c r="AB86" s="7"/>
    </row>
    <row r="87" spans="2:28" ht="12.75">
      <c r="B87" s="5"/>
      <c r="C87" s="6"/>
      <c r="D87" s="6"/>
      <c r="E87" s="6"/>
      <c r="F87" s="6"/>
      <c r="G87" s="6"/>
      <c r="H87" s="6"/>
      <c r="I87" s="6"/>
      <c r="J87" s="6"/>
      <c r="K87" s="6"/>
      <c r="L87" s="6"/>
      <c r="M87" s="6"/>
      <c r="N87" s="6"/>
      <c r="O87" s="6"/>
      <c r="P87" s="6"/>
      <c r="Q87" s="6"/>
      <c r="R87" s="6"/>
      <c r="S87" s="6"/>
      <c r="T87" s="6"/>
      <c r="U87" s="6"/>
      <c r="V87" s="6"/>
      <c r="W87" s="6"/>
      <c r="X87" s="6"/>
      <c r="Y87" s="6"/>
      <c r="Z87" s="6"/>
      <c r="AA87" s="6"/>
      <c r="AB87" s="7"/>
    </row>
    <row r="88" spans="2:28" ht="12.75">
      <c r="B88" s="5"/>
      <c r="C88" s="6"/>
      <c r="D88" s="6"/>
      <c r="E88" s="6"/>
      <c r="F88" s="6"/>
      <c r="G88" s="6"/>
      <c r="H88" s="6"/>
      <c r="I88" s="6"/>
      <c r="J88" s="6"/>
      <c r="K88" s="6"/>
      <c r="L88" s="6"/>
      <c r="M88" s="6"/>
      <c r="N88" s="6"/>
      <c r="O88" s="6"/>
      <c r="P88" s="6"/>
      <c r="Q88" s="6"/>
      <c r="R88" s="6"/>
      <c r="S88" s="6"/>
      <c r="T88" s="6"/>
      <c r="U88" s="6"/>
      <c r="V88" s="6"/>
      <c r="W88" s="6"/>
      <c r="X88" s="6"/>
      <c r="Y88" s="6"/>
      <c r="Z88" s="6"/>
      <c r="AA88" s="6"/>
      <c r="AB88" s="7"/>
    </row>
    <row r="89" spans="2:28" ht="12.75">
      <c r="B89" s="5"/>
      <c r="C89" s="6"/>
      <c r="D89" s="6"/>
      <c r="E89" s="6"/>
      <c r="F89" s="6"/>
      <c r="G89" s="6"/>
      <c r="H89" s="6"/>
      <c r="I89" s="6"/>
      <c r="J89" s="6"/>
      <c r="K89" s="6"/>
      <c r="L89" s="6"/>
      <c r="M89" s="6"/>
      <c r="N89" s="6"/>
      <c r="O89" s="6"/>
      <c r="P89" s="6"/>
      <c r="Q89" s="6"/>
      <c r="R89" s="6"/>
      <c r="S89" s="6"/>
      <c r="T89" s="6"/>
      <c r="U89" s="6"/>
      <c r="V89" s="6"/>
      <c r="W89" s="6"/>
      <c r="X89" s="6"/>
      <c r="Y89" s="6"/>
      <c r="Z89" s="6"/>
      <c r="AA89" s="6"/>
      <c r="AB89" s="7"/>
    </row>
    <row r="90" spans="2:28" ht="12.75">
      <c r="B90" s="5"/>
      <c r="C90" s="6"/>
      <c r="D90" s="6"/>
      <c r="E90" s="6"/>
      <c r="F90" s="6"/>
      <c r="G90" s="6"/>
      <c r="H90" s="6"/>
      <c r="I90" s="6"/>
      <c r="J90" s="6"/>
      <c r="K90" s="6"/>
      <c r="L90" s="6"/>
      <c r="M90" s="6"/>
      <c r="N90" s="6"/>
      <c r="O90" s="6"/>
      <c r="P90" s="6"/>
      <c r="Q90" s="6"/>
      <c r="R90" s="6"/>
      <c r="S90" s="6"/>
      <c r="T90" s="6"/>
      <c r="U90" s="6"/>
      <c r="V90" s="6"/>
      <c r="W90" s="6"/>
      <c r="X90" s="6"/>
      <c r="Y90" s="6"/>
      <c r="Z90" s="6"/>
      <c r="AA90" s="6"/>
      <c r="AB90" s="7"/>
    </row>
    <row r="91" spans="2:28" ht="12.75">
      <c r="B91" s="5"/>
      <c r="C91" s="6"/>
      <c r="D91" s="6"/>
      <c r="E91" s="6"/>
      <c r="F91" s="6"/>
      <c r="G91" s="6"/>
      <c r="H91" s="6"/>
      <c r="I91" s="6"/>
      <c r="J91" s="6"/>
      <c r="K91" s="6"/>
      <c r="L91" s="6"/>
      <c r="M91" s="6"/>
      <c r="N91" s="6"/>
      <c r="O91" s="6"/>
      <c r="P91" s="6"/>
      <c r="Q91" s="6"/>
      <c r="R91" s="6"/>
      <c r="S91" s="6"/>
      <c r="T91" s="6"/>
      <c r="U91" s="6"/>
      <c r="V91" s="6"/>
      <c r="W91" s="6"/>
      <c r="X91" s="6"/>
      <c r="Y91" s="6"/>
      <c r="Z91" s="6"/>
      <c r="AA91" s="6"/>
      <c r="AB91" s="7"/>
    </row>
    <row r="92" spans="2:28" ht="12.75">
      <c r="B92" s="5"/>
      <c r="C92" s="6"/>
      <c r="D92" s="6"/>
      <c r="E92" s="6"/>
      <c r="F92" s="6"/>
      <c r="G92" s="6"/>
      <c r="H92" s="6"/>
      <c r="I92" s="6"/>
      <c r="J92" s="6"/>
      <c r="K92" s="6"/>
      <c r="L92" s="6"/>
      <c r="M92" s="6"/>
      <c r="N92" s="6"/>
      <c r="O92" s="6"/>
      <c r="P92" s="6"/>
      <c r="Q92" s="6"/>
      <c r="R92" s="6"/>
      <c r="S92" s="6"/>
      <c r="T92" s="6"/>
      <c r="U92" s="6"/>
      <c r="V92" s="6"/>
      <c r="W92" s="6"/>
      <c r="X92" s="6"/>
      <c r="Y92" s="6"/>
      <c r="Z92" s="6"/>
      <c r="AA92" s="6"/>
      <c r="AB92" s="7"/>
    </row>
    <row r="93" spans="2:28" ht="12.75">
      <c r="B93" s="5"/>
      <c r="C93" s="6"/>
      <c r="D93" s="6"/>
      <c r="E93" s="6"/>
      <c r="F93" s="6"/>
      <c r="G93" s="6"/>
      <c r="H93" s="6"/>
      <c r="I93" s="6"/>
      <c r="J93" s="6"/>
      <c r="K93" s="6"/>
      <c r="L93" s="6"/>
      <c r="M93" s="6"/>
      <c r="N93" s="6"/>
      <c r="O93" s="6"/>
      <c r="P93" s="6"/>
      <c r="Q93" s="6"/>
      <c r="R93" s="6"/>
      <c r="S93" s="6"/>
      <c r="T93" s="6"/>
      <c r="U93" s="6"/>
      <c r="V93" s="6"/>
      <c r="W93" s="6"/>
      <c r="X93" s="6"/>
      <c r="Y93" s="6"/>
      <c r="Z93" s="6"/>
      <c r="AA93" s="6"/>
      <c r="AB93" s="7"/>
    </row>
    <row r="94" spans="2:31" ht="12.75">
      <c r="B94" s="5"/>
      <c r="C94" s="6"/>
      <c r="D94" s="6"/>
      <c r="E94" s="6"/>
      <c r="F94" s="6"/>
      <c r="G94" s="6"/>
      <c r="H94" s="6"/>
      <c r="I94" s="6"/>
      <c r="J94" s="6"/>
      <c r="K94" s="6"/>
      <c r="L94" s="6"/>
      <c r="M94" s="6"/>
      <c r="N94" s="6"/>
      <c r="O94" s="6"/>
      <c r="P94" s="6"/>
      <c r="Q94" s="6"/>
      <c r="R94" s="6"/>
      <c r="S94" s="6"/>
      <c r="T94" s="6"/>
      <c r="U94" s="6"/>
      <c r="V94" s="6"/>
      <c r="W94" s="6"/>
      <c r="X94" s="6"/>
      <c r="Y94" s="6"/>
      <c r="Z94" s="6"/>
      <c r="AA94" s="6"/>
      <c r="AB94" s="7"/>
      <c r="AD94" s="402">
        <f>T30</f>
        <v>0</v>
      </c>
      <c r="AE94" s="401">
        <v>1</v>
      </c>
    </row>
    <row r="95" spans="2:31" ht="12.75">
      <c r="B95" s="5"/>
      <c r="C95" s="6"/>
      <c r="D95" s="6"/>
      <c r="E95" s="6"/>
      <c r="F95" s="6"/>
      <c r="G95" s="6"/>
      <c r="H95" s="6"/>
      <c r="I95" s="6"/>
      <c r="J95" s="6"/>
      <c r="K95" s="6"/>
      <c r="L95" s="6"/>
      <c r="M95" s="6"/>
      <c r="N95" s="6"/>
      <c r="O95" s="6"/>
      <c r="P95" s="6"/>
      <c r="Q95" s="6"/>
      <c r="R95" s="6"/>
      <c r="S95" s="6"/>
      <c r="T95" s="6"/>
      <c r="U95" s="6"/>
      <c r="V95" s="6"/>
      <c r="W95" s="6"/>
      <c r="X95" s="6"/>
      <c r="Y95" s="6"/>
      <c r="Z95" s="6"/>
      <c r="AA95" s="6"/>
      <c r="AB95" s="7"/>
      <c r="AD95" s="402">
        <f>U30</f>
        <v>0</v>
      </c>
      <c r="AE95" s="401">
        <v>1</v>
      </c>
    </row>
    <row r="96" spans="2:28" ht="12.75">
      <c r="B96" s="5"/>
      <c r="C96" s="6"/>
      <c r="D96" s="6"/>
      <c r="E96" s="6"/>
      <c r="F96" s="6"/>
      <c r="G96" s="6"/>
      <c r="H96" s="6"/>
      <c r="I96" s="6"/>
      <c r="J96" s="6"/>
      <c r="K96" s="6"/>
      <c r="L96" s="6"/>
      <c r="M96" s="6"/>
      <c r="N96" s="6"/>
      <c r="O96" s="6"/>
      <c r="P96" s="6"/>
      <c r="Q96" s="6"/>
      <c r="R96" s="6"/>
      <c r="S96" s="6"/>
      <c r="T96" s="6"/>
      <c r="U96" s="6"/>
      <c r="V96" s="6"/>
      <c r="W96" s="6"/>
      <c r="X96" s="6"/>
      <c r="Y96" s="6"/>
      <c r="Z96" s="6"/>
      <c r="AA96" s="6"/>
      <c r="AB96" s="7"/>
    </row>
    <row r="97" spans="2:28" ht="12.75">
      <c r="B97" s="5"/>
      <c r="C97" s="6"/>
      <c r="D97" s="6"/>
      <c r="E97" s="6"/>
      <c r="F97" s="6"/>
      <c r="G97" s="6"/>
      <c r="H97" s="6"/>
      <c r="I97" s="6"/>
      <c r="J97" s="6"/>
      <c r="K97" s="6"/>
      <c r="L97" s="6"/>
      <c r="M97" s="6"/>
      <c r="N97" s="6"/>
      <c r="O97" s="6"/>
      <c r="P97" s="6"/>
      <c r="Q97" s="6"/>
      <c r="R97" s="6"/>
      <c r="S97" s="6"/>
      <c r="T97" s="6"/>
      <c r="U97" s="6"/>
      <c r="V97" s="6"/>
      <c r="W97" s="6"/>
      <c r="X97" s="6"/>
      <c r="Y97" s="6"/>
      <c r="Z97" s="6"/>
      <c r="AA97" s="6"/>
      <c r="AB97" s="7"/>
    </row>
    <row r="98" spans="2:28" ht="12.75">
      <c r="B98" s="5"/>
      <c r="C98" s="6"/>
      <c r="D98" s="6"/>
      <c r="E98" s="6"/>
      <c r="F98" s="6"/>
      <c r="G98" s="6"/>
      <c r="H98" s="6"/>
      <c r="I98" s="6"/>
      <c r="J98" s="6"/>
      <c r="K98" s="6"/>
      <c r="L98" s="6"/>
      <c r="M98" s="6"/>
      <c r="N98" s="6"/>
      <c r="O98" s="6"/>
      <c r="P98" s="6"/>
      <c r="Q98" s="6"/>
      <c r="R98" s="6"/>
      <c r="S98" s="6"/>
      <c r="T98" s="6"/>
      <c r="U98" s="6"/>
      <c r="V98" s="6"/>
      <c r="W98" s="6"/>
      <c r="X98" s="6"/>
      <c r="Y98" s="6"/>
      <c r="Z98" s="6"/>
      <c r="AA98" s="6"/>
      <c r="AB98" s="7"/>
    </row>
    <row r="99" spans="2:28" ht="12.75">
      <c r="B99" s="5"/>
      <c r="C99" s="6"/>
      <c r="D99" s="6"/>
      <c r="E99" s="6"/>
      <c r="F99" s="6"/>
      <c r="G99" s="6"/>
      <c r="H99" s="6"/>
      <c r="I99" s="6"/>
      <c r="J99" s="6"/>
      <c r="K99" s="6"/>
      <c r="L99" s="6"/>
      <c r="M99" s="6"/>
      <c r="N99" s="6"/>
      <c r="O99" s="6"/>
      <c r="P99" s="6"/>
      <c r="Q99" s="6"/>
      <c r="R99" s="6"/>
      <c r="S99" s="6"/>
      <c r="T99" s="6"/>
      <c r="U99" s="6"/>
      <c r="V99" s="6"/>
      <c r="W99" s="6"/>
      <c r="X99" s="6"/>
      <c r="Y99" s="6"/>
      <c r="Z99" s="6"/>
      <c r="AA99" s="6"/>
      <c r="AB99" s="7"/>
    </row>
    <row r="100" spans="2:28" ht="12.75">
      <c r="B100" s="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7"/>
    </row>
    <row r="101" spans="2:28" ht="12.75">
      <c r="B101" s="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7"/>
    </row>
    <row r="102" spans="2:28" ht="12.75">
      <c r="B102" s="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7"/>
    </row>
    <row r="103" spans="2:28" ht="12.75">
      <c r="B103" s="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7"/>
    </row>
    <row r="104" spans="2:28" ht="12.75">
      <c r="B104" s="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7"/>
    </row>
    <row r="105" spans="2:28" ht="12.75">
      <c r="B105" s="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7"/>
    </row>
    <row r="106" spans="2:28" ht="12.75">
      <c r="B106" s="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7"/>
    </row>
    <row r="107" spans="2:28" ht="12.75">
      <c r="B107" s="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7"/>
    </row>
    <row r="108" spans="2:28" ht="12.75">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7"/>
    </row>
    <row r="109" spans="2:28" ht="12.75">
      <c r="B109" s="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7"/>
    </row>
    <row r="110" spans="2:28" ht="12.75">
      <c r="B110" s="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7"/>
    </row>
    <row r="111" spans="2:28" ht="12.75">
      <c r="B111" s="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7"/>
    </row>
    <row r="112" spans="2:28" ht="12.75">
      <c r="B112" s="5"/>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7"/>
    </row>
    <row r="113" spans="2:28" ht="12.75">
      <c r="B113" s="5"/>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7"/>
    </row>
    <row r="114" spans="2:28" ht="12.75">
      <c r="B114" s="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7"/>
    </row>
    <row r="115" spans="2:31" ht="12.75">
      <c r="B115" s="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7"/>
      <c r="AD115" s="402">
        <f>T34</f>
        <v>0</v>
      </c>
      <c r="AE115" s="403">
        <v>0.4</v>
      </c>
    </row>
    <row r="116" spans="2:31" ht="12.75">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7"/>
      <c r="AD116" s="402">
        <f>U34</f>
        <v>0</v>
      </c>
      <c r="AE116" s="403">
        <v>0.4</v>
      </c>
    </row>
    <row r="117" spans="2:28" ht="12.75">
      <c r="B117" s="5"/>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7"/>
    </row>
    <row r="118" spans="2:28" ht="12.75">
      <c r="B118" s="5"/>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7"/>
    </row>
    <row r="119" spans="2:28" ht="12.75">
      <c r="B119" s="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7"/>
    </row>
    <row r="120" spans="2:28" ht="12.75">
      <c r="B120" s="5"/>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7"/>
    </row>
    <row r="121" spans="2:28" ht="12.75">
      <c r="B121" s="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7"/>
    </row>
    <row r="122" spans="2:28" ht="12.75">
      <c r="B122" s="5"/>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7"/>
    </row>
    <row r="123" spans="2:28" ht="12.75">
      <c r="B123" s="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7"/>
    </row>
    <row r="124" spans="2:28" ht="12.75">
      <c r="B124" s="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7"/>
    </row>
    <row r="125" spans="2:28" ht="12.75">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7"/>
    </row>
    <row r="126" spans="2:28" ht="12.75">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7"/>
    </row>
    <row r="127" spans="2:28" ht="12.75">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7"/>
    </row>
    <row r="128" spans="2:28" ht="12.75">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7"/>
    </row>
    <row r="129" spans="2:28" ht="12.75">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7"/>
    </row>
    <row r="130" spans="2:28" ht="12.75">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7"/>
    </row>
    <row r="131" spans="2:28" ht="12.75">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7"/>
    </row>
    <row r="132" spans="2:28" ht="12.75">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7"/>
    </row>
    <row r="133" spans="2:28" ht="12.75">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7"/>
    </row>
    <row r="134" spans="2:28" ht="12.75">
      <c r="B134" s="5"/>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7"/>
    </row>
    <row r="135" spans="2:28" ht="12.75">
      <c r="B135" s="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7"/>
    </row>
    <row r="136" spans="2:28" ht="12.75">
      <c r="B136" s="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7"/>
    </row>
    <row r="137" spans="2:28" ht="12.75">
      <c r="B137" s="5"/>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7"/>
    </row>
    <row r="138" spans="2:28" ht="12.75">
      <c r="B138" s="5"/>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7"/>
    </row>
    <row r="139" spans="2:28" ht="13.5" thickBot="1">
      <c r="B139" s="14"/>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6"/>
    </row>
  </sheetData>
  <sheetProtection/>
  <mergeCells count="38">
    <mergeCell ref="C4:AA4"/>
    <mergeCell ref="C6:AA6"/>
    <mergeCell ref="C20:D24"/>
    <mergeCell ref="E20:S24"/>
    <mergeCell ref="T20:T24"/>
    <mergeCell ref="P9:T9"/>
    <mergeCell ref="C16:D16"/>
    <mergeCell ref="E16:S16"/>
    <mergeCell ref="V16:AA16"/>
    <mergeCell ref="E12:S15"/>
    <mergeCell ref="T12:T15"/>
    <mergeCell ref="T17:T19"/>
    <mergeCell ref="U17:U19"/>
    <mergeCell ref="C7:AA7"/>
    <mergeCell ref="U12:U15"/>
    <mergeCell ref="V17:AA19"/>
    <mergeCell ref="C17:D19"/>
    <mergeCell ref="E17:S19"/>
    <mergeCell ref="U25:U29"/>
    <mergeCell ref="V25:AA29"/>
    <mergeCell ref="B1:AB1"/>
    <mergeCell ref="U20:U24"/>
    <mergeCell ref="V20:AA24"/>
    <mergeCell ref="V12:AA15"/>
    <mergeCell ref="C12:D15"/>
    <mergeCell ref="C25:D29"/>
    <mergeCell ref="E25:S29"/>
    <mergeCell ref="T25:T29"/>
    <mergeCell ref="C30:D33"/>
    <mergeCell ref="E30:S33"/>
    <mergeCell ref="T30:T33"/>
    <mergeCell ref="V34:AA37"/>
    <mergeCell ref="C34:D37"/>
    <mergeCell ref="E34:S37"/>
    <mergeCell ref="T34:T37"/>
    <mergeCell ref="U34:U37"/>
    <mergeCell ref="V30:AA33"/>
    <mergeCell ref="U30:U33"/>
  </mergeCells>
  <conditionalFormatting sqref="C9 C19 C13 C11 C21">
    <cfRule type="expression" priority="1" dxfId="0" stopIfTrue="1">
      <formula>TODAY()&gt;ДНИ</formula>
    </cfRule>
  </conditionalFormatting>
  <printOptions horizontalCentered="1"/>
  <pageMargins left="0.3937007874015748" right="0.3937007874015748" top="0.3937007874015748" bottom="0.3937007874015748" header="0.1968503937007874" footer="0.1968503937007874"/>
  <pageSetup horizontalDpi="600" verticalDpi="600" orientation="portrait" paperSize="9" r:id="rId4"/>
  <headerFooter alignWithMargins="0">
    <oddFooter>&amp;L&amp;"Tahoma,обычный"&amp;6© ИПС ЭКСПЕРТ&amp;C&amp;"Tahoma,обычный"&amp;6(017) 354 78 92, 354 78 76&amp;R&amp;"Tahoma,обычный"&amp;6www.expert.by</oddFooter>
  </headerFooter>
  <rowBreaks count="2" manualBreakCount="2">
    <brk id="38" min="2" max="26" man="1"/>
    <brk id="94" min="2" max="26" man="1"/>
  </rowBreaks>
  <drawing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B1:T55"/>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1" customWidth="1"/>
    <col min="2" max="2" width="2.625" style="1" customWidth="1"/>
    <col min="3" max="13" width="3.75390625" style="1" customWidth="1"/>
    <col min="14" max="19" width="9.25390625" style="1" customWidth="1"/>
    <col min="20" max="21" width="2.75390625" style="1" customWidth="1"/>
    <col min="22" max="22" width="2.625" style="1" customWidth="1"/>
    <col min="23" max="16384" width="2.75390625" style="1" customWidth="1"/>
  </cols>
  <sheetData>
    <row r="1" spans="2:19" s="59" customFormat="1" ht="19.5" customHeight="1" thickBot="1">
      <c r="B1" s="266"/>
      <c r="C1" s="266"/>
      <c r="D1" s="266"/>
      <c r="E1" s="266"/>
      <c r="F1" s="266"/>
      <c r="G1" s="266"/>
      <c r="H1" s="266"/>
      <c r="I1" s="266"/>
      <c r="J1" s="266"/>
      <c r="K1" s="266"/>
      <c r="L1" s="266"/>
      <c r="M1" s="266"/>
      <c r="N1" s="266"/>
      <c r="O1" s="266"/>
      <c r="P1" s="266"/>
      <c r="Q1" s="266"/>
      <c r="R1" s="266"/>
      <c r="S1" s="266"/>
    </row>
    <row r="2" spans="2:20" ht="10.5" customHeight="1">
      <c r="B2" s="2"/>
      <c r="C2" s="3"/>
      <c r="D2" s="3"/>
      <c r="E2" s="3"/>
      <c r="F2" s="3"/>
      <c r="G2" s="3"/>
      <c r="H2" s="3"/>
      <c r="I2" s="3"/>
      <c r="J2" s="3"/>
      <c r="K2" s="3"/>
      <c r="L2" s="3"/>
      <c r="M2" s="3"/>
      <c r="N2" s="3"/>
      <c r="O2" s="3"/>
      <c r="P2" s="3"/>
      <c r="Q2" s="3"/>
      <c r="R2" s="3"/>
      <c r="S2" s="3"/>
      <c r="T2" s="4"/>
    </row>
    <row r="3" spans="2:20" ht="20.25" customHeight="1">
      <c r="B3" s="5"/>
      <c r="C3" s="1113" t="s">
        <v>862</v>
      </c>
      <c r="D3" s="1113"/>
      <c r="E3" s="1113"/>
      <c r="F3" s="1113"/>
      <c r="G3" s="1113"/>
      <c r="H3" s="1113"/>
      <c r="I3" s="1113"/>
      <c r="J3" s="1113"/>
      <c r="K3" s="1113"/>
      <c r="L3" s="1113"/>
      <c r="M3" s="1113"/>
      <c r="N3" s="1113"/>
      <c r="O3" s="1113"/>
      <c r="P3" s="1113"/>
      <c r="Q3" s="1113"/>
      <c r="R3" s="1113"/>
      <c r="S3" s="1113"/>
      <c r="T3" s="7"/>
    </row>
    <row r="4" spans="2:20" ht="12" customHeight="1">
      <c r="B4" s="5"/>
      <c r="C4" s="243"/>
      <c r="D4" s="243"/>
      <c r="E4" s="243"/>
      <c r="F4" s="243"/>
      <c r="G4" s="243"/>
      <c r="H4" s="243"/>
      <c r="I4" s="243"/>
      <c r="J4" s="243"/>
      <c r="K4" s="243"/>
      <c r="L4" s="243"/>
      <c r="M4" s="243"/>
      <c r="N4" s="243"/>
      <c r="O4" s="243"/>
      <c r="P4" s="243"/>
      <c r="Q4" s="243"/>
      <c r="R4" s="243"/>
      <c r="S4" s="243"/>
      <c r="T4" s="7"/>
    </row>
    <row r="5" spans="2:20" ht="16.5" customHeight="1">
      <c r="B5" s="5"/>
      <c r="C5" s="1123" t="s">
        <v>476</v>
      </c>
      <c r="D5" s="1124"/>
      <c r="E5" s="1124"/>
      <c r="F5" s="1124"/>
      <c r="G5" s="1124"/>
      <c r="H5" s="1124"/>
      <c r="I5" s="1124"/>
      <c r="J5" s="1124"/>
      <c r="K5" s="1124"/>
      <c r="L5" s="1124"/>
      <c r="M5" s="1125"/>
      <c r="N5" s="1123" t="s">
        <v>863</v>
      </c>
      <c r="O5" s="1124"/>
      <c r="P5" s="1124"/>
      <c r="Q5" s="1124"/>
      <c r="R5" s="1124"/>
      <c r="S5" s="1125"/>
      <c r="T5" s="7"/>
    </row>
    <row r="6" spans="2:20" ht="22.5" customHeight="1">
      <c r="B6" s="5"/>
      <c r="C6" s="1126"/>
      <c r="D6" s="1127"/>
      <c r="E6" s="1127"/>
      <c r="F6" s="1127"/>
      <c r="G6" s="1127"/>
      <c r="H6" s="1127"/>
      <c r="I6" s="1127"/>
      <c r="J6" s="1127"/>
      <c r="K6" s="1127"/>
      <c r="L6" s="1127"/>
      <c r="M6" s="1128"/>
      <c r="N6" s="1145" t="s">
        <v>677</v>
      </c>
      <c r="O6" s="1146"/>
      <c r="P6" s="1145" t="s">
        <v>678</v>
      </c>
      <c r="Q6" s="1146"/>
      <c r="R6" s="1123" t="s">
        <v>681</v>
      </c>
      <c r="S6" s="1125"/>
      <c r="T6" s="7"/>
    </row>
    <row r="7" spans="2:20" ht="13.5" customHeight="1">
      <c r="B7" s="5"/>
      <c r="C7" s="1126"/>
      <c r="D7" s="1127"/>
      <c r="E7" s="1127"/>
      <c r="F7" s="1127"/>
      <c r="G7" s="1127"/>
      <c r="H7" s="1127"/>
      <c r="I7" s="1127"/>
      <c r="J7" s="1127"/>
      <c r="K7" s="1127"/>
      <c r="L7" s="1127"/>
      <c r="M7" s="1128"/>
      <c r="N7" s="1132" t="s">
        <v>737</v>
      </c>
      <c r="O7" s="1132" t="s">
        <v>679</v>
      </c>
      <c r="P7" s="1132" t="s">
        <v>737</v>
      </c>
      <c r="Q7" s="1132" t="s">
        <v>679</v>
      </c>
      <c r="R7" s="1132" t="s">
        <v>737</v>
      </c>
      <c r="S7" s="1135" t="s">
        <v>679</v>
      </c>
      <c r="T7" s="7"/>
    </row>
    <row r="8" spans="2:20" s="39" customFormat="1" ht="13.5" customHeight="1">
      <c r="B8" s="58"/>
      <c r="C8" s="1126"/>
      <c r="D8" s="1127"/>
      <c r="E8" s="1127"/>
      <c r="F8" s="1127"/>
      <c r="G8" s="1127"/>
      <c r="H8" s="1127"/>
      <c r="I8" s="1127"/>
      <c r="J8" s="1127"/>
      <c r="K8" s="1127"/>
      <c r="L8" s="1127"/>
      <c r="M8" s="1128"/>
      <c r="N8" s="1133"/>
      <c r="O8" s="1133"/>
      <c r="P8" s="1133"/>
      <c r="Q8" s="1133"/>
      <c r="R8" s="1133"/>
      <c r="S8" s="1136"/>
      <c r="T8" s="115"/>
    </row>
    <row r="9" spans="2:20" ht="13.5" customHeight="1">
      <c r="B9" s="5"/>
      <c r="C9" s="1129"/>
      <c r="D9" s="1130"/>
      <c r="E9" s="1130"/>
      <c r="F9" s="1130"/>
      <c r="G9" s="1130"/>
      <c r="H9" s="1130"/>
      <c r="I9" s="1130"/>
      <c r="J9" s="1130"/>
      <c r="K9" s="1130"/>
      <c r="L9" s="1130"/>
      <c r="M9" s="1131"/>
      <c r="N9" s="1134"/>
      <c r="O9" s="1134"/>
      <c r="P9" s="1134"/>
      <c r="Q9" s="1134"/>
      <c r="R9" s="1134"/>
      <c r="S9" s="1137"/>
      <c r="T9" s="7"/>
    </row>
    <row r="10" spans="2:20" ht="12" customHeight="1">
      <c r="B10" s="5"/>
      <c r="C10" s="1060">
        <v>1</v>
      </c>
      <c r="D10" s="1061"/>
      <c r="E10" s="1061"/>
      <c r="F10" s="1061"/>
      <c r="G10" s="1061"/>
      <c r="H10" s="1061"/>
      <c r="I10" s="1061"/>
      <c r="J10" s="1061"/>
      <c r="K10" s="1061"/>
      <c r="L10" s="1061"/>
      <c r="M10" s="1062"/>
      <c r="N10" s="246">
        <v>2</v>
      </c>
      <c r="O10" s="246">
        <v>3</v>
      </c>
      <c r="P10" s="246">
        <v>4</v>
      </c>
      <c r="Q10" s="246">
        <v>5</v>
      </c>
      <c r="R10" s="246">
        <v>6</v>
      </c>
      <c r="S10" s="267">
        <v>7</v>
      </c>
      <c r="T10" s="7"/>
    </row>
    <row r="11" spans="2:20" ht="13.5" customHeight="1">
      <c r="B11" s="5"/>
      <c r="C11" s="1138" t="s">
        <v>866</v>
      </c>
      <c r="D11" s="1138"/>
      <c r="E11" s="1138"/>
      <c r="F11" s="1138"/>
      <c r="G11" s="1138"/>
      <c r="H11" s="1138"/>
      <c r="I11" s="1138"/>
      <c r="J11" s="1138"/>
      <c r="K11" s="1138"/>
      <c r="L11" s="1138"/>
      <c r="M11" s="1138"/>
      <c r="N11" s="268">
        <f>'Форма №1'!AG81</f>
        <v>0</v>
      </c>
      <c r="O11" s="271">
        <f aca="true" t="shared" si="0" ref="O11:O37">IF(N$38=0,0,N11/N$38)</f>
        <v>0</v>
      </c>
      <c r="P11" s="268">
        <f>'Форма №1'!AA81</f>
        <v>0</v>
      </c>
      <c r="Q11" s="271">
        <f aca="true" t="shared" si="1" ref="Q11:Q37">IF(P$38=0,0,P11/P$38)</f>
        <v>0</v>
      </c>
      <c r="R11" s="268">
        <f aca="true" t="shared" si="2" ref="R11:R37">P11-N11</f>
        <v>0</v>
      </c>
      <c r="S11" s="271">
        <f aca="true" t="shared" si="3" ref="S11:S37">Q11-O11</f>
        <v>0</v>
      </c>
      <c r="T11" s="7"/>
    </row>
    <row r="12" spans="2:20" ht="13.5" customHeight="1">
      <c r="B12" s="5"/>
      <c r="C12" s="1139" t="s">
        <v>683</v>
      </c>
      <c r="D12" s="1139"/>
      <c r="E12" s="1139"/>
      <c r="F12" s="1139"/>
      <c r="G12" s="1139"/>
      <c r="H12" s="1139"/>
      <c r="I12" s="1139"/>
      <c r="J12" s="1139"/>
      <c r="K12" s="1139"/>
      <c r="L12" s="1139"/>
      <c r="M12" s="1139"/>
      <c r="N12" s="269">
        <f>'Форма №1'!AG59</f>
        <v>0</v>
      </c>
      <c r="O12" s="272">
        <f t="shared" si="0"/>
        <v>0</v>
      </c>
      <c r="P12" s="269">
        <f>'Форма №1'!AA59</f>
        <v>0</v>
      </c>
      <c r="Q12" s="272">
        <f t="shared" si="1"/>
        <v>0</v>
      </c>
      <c r="R12" s="269">
        <f t="shared" si="2"/>
        <v>0</v>
      </c>
      <c r="S12" s="272">
        <f t="shared" si="3"/>
        <v>0</v>
      </c>
      <c r="T12" s="7"/>
    </row>
    <row r="13" spans="2:20" ht="13.5" customHeight="1">
      <c r="B13" s="5"/>
      <c r="C13" s="1139" t="s">
        <v>684</v>
      </c>
      <c r="D13" s="1139"/>
      <c r="E13" s="1139"/>
      <c r="F13" s="1139"/>
      <c r="G13" s="1139"/>
      <c r="H13" s="1139"/>
      <c r="I13" s="1139"/>
      <c r="J13" s="1139"/>
      <c r="K13" s="1139"/>
      <c r="L13" s="1139"/>
      <c r="M13" s="1139"/>
      <c r="N13" s="269">
        <f>'Форма №1'!AG61</f>
        <v>0</v>
      </c>
      <c r="O13" s="272">
        <f t="shared" si="0"/>
        <v>0</v>
      </c>
      <c r="P13" s="269">
        <f>'Форма №1'!AA61</f>
        <v>0</v>
      </c>
      <c r="Q13" s="272">
        <f t="shared" si="1"/>
        <v>0</v>
      </c>
      <c r="R13" s="269">
        <f t="shared" si="2"/>
        <v>0</v>
      </c>
      <c r="S13" s="272">
        <f t="shared" si="3"/>
        <v>0</v>
      </c>
      <c r="T13" s="7"/>
    </row>
    <row r="14" spans="2:20" ht="26.25" customHeight="1">
      <c r="B14" s="5"/>
      <c r="C14" s="1139" t="s">
        <v>685</v>
      </c>
      <c r="D14" s="1139"/>
      <c r="E14" s="1139"/>
      <c r="F14" s="1139"/>
      <c r="G14" s="1139"/>
      <c r="H14" s="1139"/>
      <c r="I14" s="1139"/>
      <c r="J14" s="1139"/>
      <c r="K14" s="1139"/>
      <c r="L14" s="1139"/>
      <c r="M14" s="1139"/>
      <c r="N14" s="269">
        <f>'Форма №1'!AG63</f>
        <v>0</v>
      </c>
      <c r="O14" s="272">
        <f t="shared" si="0"/>
        <v>0</v>
      </c>
      <c r="P14" s="269">
        <f>'Форма №1'!AA63</f>
        <v>0</v>
      </c>
      <c r="Q14" s="272">
        <f t="shared" si="1"/>
        <v>0</v>
      </c>
      <c r="R14" s="269">
        <f t="shared" si="2"/>
        <v>0</v>
      </c>
      <c r="S14" s="272">
        <f t="shared" si="3"/>
        <v>0</v>
      </c>
      <c r="T14" s="7"/>
    </row>
    <row r="15" spans="2:20" ht="26.25" customHeight="1">
      <c r="B15" s="5"/>
      <c r="C15" s="1140" t="s">
        <v>686</v>
      </c>
      <c r="D15" s="1140"/>
      <c r="E15" s="1140"/>
      <c r="F15" s="1140"/>
      <c r="G15" s="1140"/>
      <c r="H15" s="1140"/>
      <c r="I15" s="1140"/>
      <c r="J15" s="1140"/>
      <c r="K15" s="1140"/>
      <c r="L15" s="1140"/>
      <c r="M15" s="1140"/>
      <c r="N15" s="269">
        <f>'Форма №1'!AG65</f>
        <v>0</v>
      </c>
      <c r="O15" s="272">
        <f t="shared" si="0"/>
        <v>0</v>
      </c>
      <c r="P15" s="269">
        <f>'Форма №1'!AA65</f>
        <v>0</v>
      </c>
      <c r="Q15" s="272">
        <f t="shared" si="1"/>
        <v>0</v>
      </c>
      <c r="R15" s="269">
        <f t="shared" si="2"/>
        <v>0</v>
      </c>
      <c r="S15" s="272">
        <f t="shared" si="3"/>
        <v>0</v>
      </c>
      <c r="T15" s="7"/>
    </row>
    <row r="16" spans="2:20" ht="13.5" customHeight="1">
      <c r="B16" s="5"/>
      <c r="C16" s="1140" t="s">
        <v>687</v>
      </c>
      <c r="D16" s="1140"/>
      <c r="E16" s="1140"/>
      <c r="F16" s="1140"/>
      <c r="G16" s="1140"/>
      <c r="H16" s="1140"/>
      <c r="I16" s="1140"/>
      <c r="J16" s="1140"/>
      <c r="K16" s="1140"/>
      <c r="L16" s="1140"/>
      <c r="M16" s="1140"/>
      <c r="N16" s="269">
        <f>'Форма №1'!AG67</f>
        <v>0</v>
      </c>
      <c r="O16" s="272">
        <f t="shared" si="0"/>
        <v>0</v>
      </c>
      <c r="P16" s="269">
        <f>'Форма №1'!AA67</f>
        <v>0</v>
      </c>
      <c r="Q16" s="272">
        <f t="shared" si="1"/>
        <v>0</v>
      </c>
      <c r="R16" s="269">
        <f t="shared" si="2"/>
        <v>0</v>
      </c>
      <c r="S16" s="272">
        <f t="shared" si="3"/>
        <v>0</v>
      </c>
      <c r="T16" s="7"/>
    </row>
    <row r="17" spans="2:20" ht="26.25" customHeight="1">
      <c r="B17" s="5"/>
      <c r="C17" s="1140" t="s">
        <v>688</v>
      </c>
      <c r="D17" s="1140"/>
      <c r="E17" s="1140"/>
      <c r="F17" s="1140"/>
      <c r="G17" s="1140"/>
      <c r="H17" s="1140"/>
      <c r="I17" s="1140"/>
      <c r="J17" s="1140"/>
      <c r="K17" s="1140"/>
      <c r="L17" s="1140"/>
      <c r="M17" s="1140"/>
      <c r="N17" s="269">
        <f>'Форма №1'!AG69</f>
        <v>0</v>
      </c>
      <c r="O17" s="272">
        <f t="shared" si="0"/>
        <v>0</v>
      </c>
      <c r="P17" s="269">
        <f>'Форма №1'!AA69</f>
        <v>0</v>
      </c>
      <c r="Q17" s="272">
        <f t="shared" si="1"/>
        <v>0</v>
      </c>
      <c r="R17" s="269">
        <f t="shared" si="2"/>
        <v>0</v>
      </c>
      <c r="S17" s="272">
        <f t="shared" si="3"/>
        <v>0</v>
      </c>
      <c r="T17" s="7"/>
    </row>
    <row r="18" spans="2:20" ht="13.5" customHeight="1">
      <c r="B18" s="5"/>
      <c r="C18" s="1139" t="s">
        <v>689</v>
      </c>
      <c r="D18" s="1139"/>
      <c r="E18" s="1139"/>
      <c r="F18" s="1139"/>
      <c r="G18" s="1139"/>
      <c r="H18" s="1139"/>
      <c r="I18" s="1139"/>
      <c r="J18" s="1139"/>
      <c r="K18" s="1139"/>
      <c r="L18" s="1139"/>
      <c r="M18" s="1139"/>
      <c r="N18" s="269">
        <f>'Форма №1'!AG71</f>
        <v>0</v>
      </c>
      <c r="O18" s="272">
        <f t="shared" si="0"/>
        <v>0</v>
      </c>
      <c r="P18" s="269">
        <f>'Форма №1'!AA71</f>
        <v>0</v>
      </c>
      <c r="Q18" s="272">
        <f t="shared" si="1"/>
        <v>0</v>
      </c>
      <c r="R18" s="269">
        <f t="shared" si="2"/>
        <v>0</v>
      </c>
      <c r="S18" s="272">
        <f t="shared" si="3"/>
        <v>0</v>
      </c>
      <c r="T18" s="7"/>
    </row>
    <row r="19" spans="2:20" ht="13.5" customHeight="1">
      <c r="B19" s="5"/>
      <c r="C19" s="1139" t="s">
        <v>690</v>
      </c>
      <c r="D19" s="1139"/>
      <c r="E19" s="1139"/>
      <c r="F19" s="1139"/>
      <c r="G19" s="1139"/>
      <c r="H19" s="1139"/>
      <c r="I19" s="1139"/>
      <c r="J19" s="1139"/>
      <c r="K19" s="1139"/>
      <c r="L19" s="1139"/>
      <c r="M19" s="1139"/>
      <c r="N19" s="269">
        <f>'Форма №1'!AG73</f>
        <v>0</v>
      </c>
      <c r="O19" s="272">
        <f t="shared" si="0"/>
        <v>0</v>
      </c>
      <c r="P19" s="269">
        <f>'Форма №1'!AA73</f>
        <v>0</v>
      </c>
      <c r="Q19" s="272">
        <f t="shared" si="1"/>
        <v>0</v>
      </c>
      <c r="R19" s="269">
        <f t="shared" si="2"/>
        <v>0</v>
      </c>
      <c r="S19" s="272">
        <f t="shared" si="3"/>
        <v>0</v>
      </c>
      <c r="T19" s="7"/>
    </row>
    <row r="20" spans="2:20" ht="13.5" customHeight="1">
      <c r="B20" s="5"/>
      <c r="C20" s="1139" t="s">
        <v>691</v>
      </c>
      <c r="D20" s="1139"/>
      <c r="E20" s="1139"/>
      <c r="F20" s="1139"/>
      <c r="G20" s="1139"/>
      <c r="H20" s="1139"/>
      <c r="I20" s="1139"/>
      <c r="J20" s="1139"/>
      <c r="K20" s="1139"/>
      <c r="L20" s="1139"/>
      <c r="M20" s="1139"/>
      <c r="N20" s="269">
        <f>'Форма №1'!AG75</f>
        <v>0</v>
      </c>
      <c r="O20" s="272">
        <f t="shared" si="0"/>
        <v>0</v>
      </c>
      <c r="P20" s="269">
        <f>'Форма №1'!AA75</f>
        <v>0</v>
      </c>
      <c r="Q20" s="272">
        <f t="shared" si="1"/>
        <v>0</v>
      </c>
      <c r="R20" s="269">
        <f t="shared" si="2"/>
        <v>0</v>
      </c>
      <c r="S20" s="272">
        <f t="shared" si="3"/>
        <v>0</v>
      </c>
      <c r="T20" s="7"/>
    </row>
    <row r="21" spans="2:20" ht="13.5" customHeight="1">
      <c r="B21" s="5"/>
      <c r="C21" s="1139" t="s">
        <v>692</v>
      </c>
      <c r="D21" s="1139"/>
      <c r="E21" s="1139"/>
      <c r="F21" s="1139"/>
      <c r="G21" s="1139"/>
      <c r="H21" s="1139"/>
      <c r="I21" s="1139"/>
      <c r="J21" s="1139"/>
      <c r="K21" s="1139"/>
      <c r="L21" s="1139"/>
      <c r="M21" s="1139"/>
      <c r="N21" s="269">
        <f>'Форма №1'!AG77</f>
        <v>0</v>
      </c>
      <c r="O21" s="272">
        <f t="shared" si="0"/>
        <v>0</v>
      </c>
      <c r="P21" s="269">
        <f>'Форма №1'!AA77</f>
        <v>0</v>
      </c>
      <c r="Q21" s="272">
        <f t="shared" si="1"/>
        <v>0</v>
      </c>
      <c r="R21" s="269">
        <f t="shared" si="2"/>
        <v>0</v>
      </c>
      <c r="S21" s="272">
        <f t="shared" si="3"/>
        <v>0</v>
      </c>
      <c r="T21" s="7"/>
    </row>
    <row r="22" spans="2:20" ht="13.5" customHeight="1">
      <c r="B22" s="5"/>
      <c r="C22" s="1139" t="s">
        <v>693</v>
      </c>
      <c r="D22" s="1139"/>
      <c r="E22" s="1139"/>
      <c r="F22" s="1139"/>
      <c r="G22" s="1139"/>
      <c r="H22" s="1139"/>
      <c r="I22" s="1139"/>
      <c r="J22" s="1139"/>
      <c r="K22" s="1139"/>
      <c r="L22" s="1139"/>
      <c r="M22" s="1139"/>
      <c r="N22" s="269">
        <f>'Форма №1'!AG79</f>
        <v>0</v>
      </c>
      <c r="O22" s="272">
        <f t="shared" si="0"/>
        <v>0</v>
      </c>
      <c r="P22" s="269">
        <f>'Форма №1'!AA79</f>
        <v>0</v>
      </c>
      <c r="Q22" s="272">
        <f t="shared" si="1"/>
        <v>0</v>
      </c>
      <c r="R22" s="269">
        <f t="shared" si="2"/>
        <v>0</v>
      </c>
      <c r="S22" s="272">
        <f t="shared" si="3"/>
        <v>0</v>
      </c>
      <c r="T22" s="7"/>
    </row>
    <row r="23" spans="2:20" ht="13.5" customHeight="1">
      <c r="B23" s="5"/>
      <c r="C23" s="1141" t="s">
        <v>864</v>
      </c>
      <c r="D23" s="1141"/>
      <c r="E23" s="1141"/>
      <c r="F23" s="1141"/>
      <c r="G23" s="1141"/>
      <c r="H23" s="1141"/>
      <c r="I23" s="1141"/>
      <c r="J23" s="1141"/>
      <c r="K23" s="1141"/>
      <c r="L23" s="1141"/>
      <c r="M23" s="1141"/>
      <c r="N23" s="270">
        <f>'Форма №1'!AG112</f>
        <v>0</v>
      </c>
      <c r="O23" s="273">
        <f t="shared" si="0"/>
        <v>0</v>
      </c>
      <c r="P23" s="270">
        <f>'Форма №1'!AA112</f>
        <v>0</v>
      </c>
      <c r="Q23" s="273">
        <f t="shared" si="1"/>
        <v>0</v>
      </c>
      <c r="R23" s="270">
        <f t="shared" si="2"/>
        <v>0</v>
      </c>
      <c r="S23" s="273">
        <f t="shared" si="3"/>
        <v>0</v>
      </c>
      <c r="T23" s="7"/>
    </row>
    <row r="24" spans="2:20" ht="13.5" customHeight="1">
      <c r="B24" s="5"/>
      <c r="C24" s="1139" t="s">
        <v>694</v>
      </c>
      <c r="D24" s="1139"/>
      <c r="E24" s="1139"/>
      <c r="F24" s="1139"/>
      <c r="G24" s="1139"/>
      <c r="H24" s="1139"/>
      <c r="I24" s="1139"/>
      <c r="J24" s="1139"/>
      <c r="K24" s="1139"/>
      <c r="L24" s="1139"/>
      <c r="M24" s="1139"/>
      <c r="N24" s="269">
        <f>'Форма №1'!AG84</f>
        <v>0</v>
      </c>
      <c r="O24" s="272">
        <f t="shared" si="0"/>
        <v>0</v>
      </c>
      <c r="P24" s="269">
        <f>'Форма №1'!AA84</f>
        <v>0</v>
      </c>
      <c r="Q24" s="272">
        <f t="shared" si="1"/>
        <v>0</v>
      </c>
      <c r="R24" s="269">
        <f t="shared" si="2"/>
        <v>0</v>
      </c>
      <c r="S24" s="272">
        <f t="shared" si="3"/>
        <v>0</v>
      </c>
      <c r="T24" s="7"/>
    </row>
    <row r="25" spans="2:20" ht="23.25" customHeight="1">
      <c r="B25" s="5"/>
      <c r="C25" s="1140" t="s">
        <v>695</v>
      </c>
      <c r="D25" s="1140"/>
      <c r="E25" s="1140"/>
      <c r="F25" s="1140"/>
      <c r="G25" s="1140"/>
      <c r="H25" s="1140"/>
      <c r="I25" s="1140"/>
      <c r="J25" s="1140"/>
      <c r="K25" s="1140"/>
      <c r="L25" s="1140"/>
      <c r="M25" s="1140"/>
      <c r="N25" s="269">
        <f>'Форма №1'!AG87</f>
        <v>0</v>
      </c>
      <c r="O25" s="272">
        <f t="shared" si="0"/>
        <v>0</v>
      </c>
      <c r="P25" s="269">
        <f>'Форма №1'!AA87</f>
        <v>0</v>
      </c>
      <c r="Q25" s="272">
        <f t="shared" si="1"/>
        <v>0</v>
      </c>
      <c r="R25" s="269">
        <f t="shared" si="2"/>
        <v>0</v>
      </c>
      <c r="S25" s="272">
        <f t="shared" si="3"/>
        <v>0</v>
      </c>
      <c r="T25" s="7"/>
    </row>
    <row r="26" spans="2:20" ht="13.5" customHeight="1">
      <c r="B26" s="5"/>
      <c r="C26" s="1140" t="s">
        <v>696</v>
      </c>
      <c r="D26" s="1140"/>
      <c r="E26" s="1140"/>
      <c r="F26" s="1140"/>
      <c r="G26" s="1140"/>
      <c r="H26" s="1140"/>
      <c r="I26" s="1140"/>
      <c r="J26" s="1140"/>
      <c r="K26" s="1140"/>
      <c r="L26" s="1140"/>
      <c r="M26" s="1140"/>
      <c r="N26" s="269">
        <f>'Форма №1'!AG88</f>
        <v>0</v>
      </c>
      <c r="O26" s="272">
        <f t="shared" si="0"/>
        <v>0</v>
      </c>
      <c r="P26" s="269">
        <f>'Форма №1'!AA88</f>
        <v>0</v>
      </c>
      <c r="Q26" s="272">
        <f t="shared" si="1"/>
        <v>0</v>
      </c>
      <c r="R26" s="269">
        <f t="shared" si="2"/>
        <v>0</v>
      </c>
      <c r="S26" s="272">
        <f t="shared" si="3"/>
        <v>0</v>
      </c>
      <c r="T26" s="7"/>
    </row>
    <row r="27" spans="2:20" ht="13.5" customHeight="1">
      <c r="B27" s="5"/>
      <c r="C27" s="1140" t="s">
        <v>698</v>
      </c>
      <c r="D27" s="1140"/>
      <c r="E27" s="1140"/>
      <c r="F27" s="1140"/>
      <c r="G27" s="1140"/>
      <c r="H27" s="1140"/>
      <c r="I27" s="1140"/>
      <c r="J27" s="1140"/>
      <c r="K27" s="1140"/>
      <c r="L27" s="1140"/>
      <c r="M27" s="1140"/>
      <c r="N27" s="269">
        <f>'Форма №1'!AG90</f>
        <v>0</v>
      </c>
      <c r="O27" s="272">
        <f t="shared" si="0"/>
        <v>0</v>
      </c>
      <c r="P27" s="269">
        <f>'Форма №1'!AA90</f>
        <v>0</v>
      </c>
      <c r="Q27" s="272">
        <f t="shared" si="1"/>
        <v>0</v>
      </c>
      <c r="R27" s="269">
        <f t="shared" si="2"/>
        <v>0</v>
      </c>
      <c r="S27" s="272">
        <f t="shared" si="3"/>
        <v>0</v>
      </c>
      <c r="T27" s="7"/>
    </row>
    <row r="28" spans="2:20" ht="13.5" customHeight="1">
      <c r="B28" s="5"/>
      <c r="C28" s="1140" t="s">
        <v>697</v>
      </c>
      <c r="D28" s="1140"/>
      <c r="E28" s="1140"/>
      <c r="F28" s="1140"/>
      <c r="G28" s="1140"/>
      <c r="H28" s="1140"/>
      <c r="I28" s="1140"/>
      <c r="J28" s="1140"/>
      <c r="K28" s="1140"/>
      <c r="L28" s="1140"/>
      <c r="M28" s="1140"/>
      <c r="N28" s="269">
        <f>'Форма №1'!AG92</f>
        <v>0</v>
      </c>
      <c r="O28" s="272">
        <f t="shared" si="0"/>
        <v>0</v>
      </c>
      <c r="P28" s="269">
        <f>'Форма №1'!AA92</f>
        <v>0</v>
      </c>
      <c r="Q28" s="272">
        <f t="shared" si="1"/>
        <v>0</v>
      </c>
      <c r="R28" s="269">
        <f t="shared" si="2"/>
        <v>0</v>
      </c>
      <c r="S28" s="272">
        <f t="shared" si="3"/>
        <v>0</v>
      </c>
      <c r="T28" s="7"/>
    </row>
    <row r="29" spans="2:20" ht="13.5" customHeight="1">
      <c r="B29" s="5"/>
      <c r="C29" s="1140" t="s">
        <v>699</v>
      </c>
      <c r="D29" s="1140"/>
      <c r="E29" s="1140"/>
      <c r="F29" s="1140"/>
      <c r="G29" s="1140"/>
      <c r="H29" s="1140"/>
      <c r="I29" s="1140"/>
      <c r="J29" s="1140"/>
      <c r="K29" s="1140"/>
      <c r="L29" s="1140"/>
      <c r="M29" s="1140"/>
      <c r="N29" s="269">
        <f>'Форма №1'!AG94</f>
        <v>0</v>
      </c>
      <c r="O29" s="272">
        <f t="shared" si="0"/>
        <v>0</v>
      </c>
      <c r="P29" s="269">
        <f>'Форма №1'!AA94</f>
        <v>0</v>
      </c>
      <c r="Q29" s="272">
        <f t="shared" si="1"/>
        <v>0</v>
      </c>
      <c r="R29" s="269">
        <f t="shared" si="2"/>
        <v>0</v>
      </c>
      <c r="S29" s="272">
        <f t="shared" si="3"/>
        <v>0</v>
      </c>
      <c r="T29" s="7"/>
    </row>
    <row r="30" spans="2:20" ht="13.5" customHeight="1">
      <c r="B30" s="5"/>
      <c r="C30" s="1140" t="s">
        <v>700</v>
      </c>
      <c r="D30" s="1140"/>
      <c r="E30" s="1140"/>
      <c r="F30" s="1140"/>
      <c r="G30" s="1140"/>
      <c r="H30" s="1140"/>
      <c r="I30" s="1140"/>
      <c r="J30" s="1140"/>
      <c r="K30" s="1140"/>
      <c r="L30" s="1140"/>
      <c r="M30" s="1140"/>
      <c r="N30" s="269">
        <f>'Форма №1'!AG96</f>
        <v>0</v>
      </c>
      <c r="O30" s="272">
        <f t="shared" si="0"/>
        <v>0</v>
      </c>
      <c r="P30" s="269">
        <f>'Форма №1'!AA96</f>
        <v>0</v>
      </c>
      <c r="Q30" s="272">
        <f t="shared" si="1"/>
        <v>0</v>
      </c>
      <c r="R30" s="269">
        <f t="shared" si="2"/>
        <v>0</v>
      </c>
      <c r="S30" s="272">
        <f t="shared" si="3"/>
        <v>0</v>
      </c>
      <c r="T30" s="7"/>
    </row>
    <row r="31" spans="2:20" ht="24" customHeight="1">
      <c r="B31" s="5"/>
      <c r="C31" s="1139" t="s">
        <v>701</v>
      </c>
      <c r="D31" s="1139"/>
      <c r="E31" s="1139"/>
      <c r="F31" s="1139"/>
      <c r="G31" s="1139"/>
      <c r="H31" s="1139"/>
      <c r="I31" s="1139"/>
      <c r="J31" s="1139"/>
      <c r="K31" s="1139"/>
      <c r="L31" s="1139"/>
      <c r="M31" s="1139"/>
      <c r="N31" s="269">
        <f>'Форма №1'!AG98</f>
        <v>0</v>
      </c>
      <c r="O31" s="272">
        <f t="shared" si="0"/>
        <v>0</v>
      </c>
      <c r="P31" s="269">
        <f>'Форма №1'!AA98</f>
        <v>0</v>
      </c>
      <c r="Q31" s="272">
        <f t="shared" si="1"/>
        <v>0</v>
      </c>
      <c r="R31" s="269">
        <f t="shared" si="2"/>
        <v>0</v>
      </c>
      <c r="S31" s="272">
        <f t="shared" si="3"/>
        <v>0</v>
      </c>
      <c r="T31" s="7"/>
    </row>
    <row r="32" spans="2:20" s="10" customFormat="1" ht="13.5" customHeight="1">
      <c r="B32" s="11"/>
      <c r="C32" s="1142" t="s">
        <v>702</v>
      </c>
      <c r="D32" s="1143"/>
      <c r="E32" s="1143"/>
      <c r="F32" s="1143"/>
      <c r="G32" s="1143"/>
      <c r="H32" s="1143"/>
      <c r="I32" s="1143"/>
      <c r="J32" s="1143"/>
      <c r="K32" s="1143"/>
      <c r="L32" s="1143"/>
      <c r="M32" s="1144"/>
      <c r="N32" s="269">
        <f>'Форма №1'!AG100</f>
        <v>0</v>
      </c>
      <c r="O32" s="272">
        <f t="shared" si="0"/>
        <v>0</v>
      </c>
      <c r="P32" s="269">
        <f>'Форма №1'!AA100</f>
        <v>0</v>
      </c>
      <c r="Q32" s="272">
        <f t="shared" si="1"/>
        <v>0</v>
      </c>
      <c r="R32" s="269">
        <f t="shared" si="2"/>
        <v>0</v>
      </c>
      <c r="S32" s="272">
        <f t="shared" si="3"/>
        <v>0</v>
      </c>
      <c r="T32" s="12"/>
    </row>
    <row r="33" spans="2:20" ht="25.5" customHeight="1">
      <c r="B33" s="5"/>
      <c r="C33" s="1142" t="s">
        <v>703</v>
      </c>
      <c r="D33" s="1143"/>
      <c r="E33" s="1143"/>
      <c r="F33" s="1143"/>
      <c r="G33" s="1143"/>
      <c r="H33" s="1143"/>
      <c r="I33" s="1143"/>
      <c r="J33" s="1143"/>
      <c r="K33" s="1143"/>
      <c r="L33" s="1143"/>
      <c r="M33" s="1144"/>
      <c r="N33" s="269">
        <f>'Форма №1'!AG102</f>
        <v>0</v>
      </c>
      <c r="O33" s="272">
        <f t="shared" si="0"/>
        <v>0</v>
      </c>
      <c r="P33" s="269">
        <f>'Форма №1'!AA102</f>
        <v>0</v>
      </c>
      <c r="Q33" s="272">
        <f t="shared" si="1"/>
        <v>0</v>
      </c>
      <c r="R33" s="269">
        <f t="shared" si="2"/>
        <v>0</v>
      </c>
      <c r="S33" s="272">
        <f t="shared" si="3"/>
        <v>0</v>
      </c>
      <c r="T33" s="7"/>
    </row>
    <row r="34" spans="2:20" ht="13.5" customHeight="1">
      <c r="B34" s="5"/>
      <c r="C34" s="1139" t="s">
        <v>704</v>
      </c>
      <c r="D34" s="1139"/>
      <c r="E34" s="1139"/>
      <c r="F34" s="1139"/>
      <c r="G34" s="1139"/>
      <c r="H34" s="1139"/>
      <c r="I34" s="1139"/>
      <c r="J34" s="1139"/>
      <c r="K34" s="1139"/>
      <c r="L34" s="1139"/>
      <c r="M34" s="1139"/>
      <c r="N34" s="269">
        <f>'Форма №1'!AG104</f>
        <v>0</v>
      </c>
      <c r="O34" s="272">
        <f t="shared" si="0"/>
        <v>0</v>
      </c>
      <c r="P34" s="269">
        <f>'Форма №1'!AA104</f>
        <v>0</v>
      </c>
      <c r="Q34" s="272">
        <f t="shared" si="1"/>
        <v>0</v>
      </c>
      <c r="R34" s="269">
        <f t="shared" si="2"/>
        <v>0</v>
      </c>
      <c r="S34" s="272">
        <f t="shared" si="3"/>
        <v>0</v>
      </c>
      <c r="T34" s="7"/>
    </row>
    <row r="35" spans="2:20" ht="13.5" customHeight="1">
      <c r="B35" s="5"/>
      <c r="C35" s="1139" t="s">
        <v>705</v>
      </c>
      <c r="D35" s="1139"/>
      <c r="E35" s="1139"/>
      <c r="F35" s="1139"/>
      <c r="G35" s="1139"/>
      <c r="H35" s="1139"/>
      <c r="I35" s="1139"/>
      <c r="J35" s="1139"/>
      <c r="K35" s="1139"/>
      <c r="L35" s="1139"/>
      <c r="M35" s="1139"/>
      <c r="N35" s="269">
        <f>'Форма №1'!AG106</f>
        <v>0</v>
      </c>
      <c r="O35" s="272">
        <f t="shared" si="0"/>
        <v>0</v>
      </c>
      <c r="P35" s="269">
        <f>'Форма №1'!AA106</f>
        <v>0</v>
      </c>
      <c r="Q35" s="272">
        <f t="shared" si="1"/>
        <v>0</v>
      </c>
      <c r="R35" s="269">
        <f t="shared" si="2"/>
        <v>0</v>
      </c>
      <c r="S35" s="272">
        <f t="shared" si="3"/>
        <v>0</v>
      </c>
      <c r="T35" s="7"/>
    </row>
    <row r="36" spans="2:20" ht="13.5" customHeight="1">
      <c r="B36" s="5"/>
      <c r="C36" s="1139" t="s">
        <v>706</v>
      </c>
      <c r="D36" s="1139"/>
      <c r="E36" s="1139"/>
      <c r="F36" s="1139"/>
      <c r="G36" s="1139"/>
      <c r="H36" s="1139"/>
      <c r="I36" s="1139"/>
      <c r="J36" s="1139"/>
      <c r="K36" s="1139"/>
      <c r="L36" s="1139"/>
      <c r="M36" s="1139"/>
      <c r="N36" s="269">
        <f>'Форма №1'!AG108</f>
        <v>0</v>
      </c>
      <c r="O36" s="272">
        <f t="shared" si="0"/>
        <v>0</v>
      </c>
      <c r="P36" s="269">
        <f>'Форма №1'!AA108</f>
        <v>0</v>
      </c>
      <c r="Q36" s="272">
        <f t="shared" si="1"/>
        <v>0</v>
      </c>
      <c r="R36" s="269">
        <f t="shared" si="2"/>
        <v>0</v>
      </c>
      <c r="S36" s="272">
        <f t="shared" si="3"/>
        <v>0</v>
      </c>
      <c r="T36" s="7"/>
    </row>
    <row r="37" spans="2:20" ht="13.5" customHeight="1">
      <c r="B37" s="5"/>
      <c r="C37" s="1139" t="s">
        <v>707</v>
      </c>
      <c r="D37" s="1139"/>
      <c r="E37" s="1139"/>
      <c r="F37" s="1139"/>
      <c r="G37" s="1139"/>
      <c r="H37" s="1139"/>
      <c r="I37" s="1139"/>
      <c r="J37" s="1139"/>
      <c r="K37" s="1139"/>
      <c r="L37" s="1139"/>
      <c r="M37" s="1139"/>
      <c r="N37" s="269">
        <f>'Форма №1'!AG110</f>
        <v>0</v>
      </c>
      <c r="O37" s="272">
        <f t="shared" si="0"/>
        <v>0</v>
      </c>
      <c r="P37" s="269">
        <f>'Форма №1'!AA110</f>
        <v>0</v>
      </c>
      <c r="Q37" s="272">
        <f t="shared" si="1"/>
        <v>0</v>
      </c>
      <c r="R37" s="269">
        <f t="shared" si="2"/>
        <v>0</v>
      </c>
      <c r="S37" s="272">
        <f t="shared" si="3"/>
        <v>0</v>
      </c>
      <c r="T37" s="7"/>
    </row>
    <row r="38" spans="2:20" ht="13.5" customHeight="1">
      <c r="B38" s="5"/>
      <c r="C38" s="1147" t="s">
        <v>865</v>
      </c>
      <c r="D38" s="1147"/>
      <c r="E38" s="1147"/>
      <c r="F38" s="1147"/>
      <c r="G38" s="1147"/>
      <c r="H38" s="1147"/>
      <c r="I38" s="1147"/>
      <c r="J38" s="1147"/>
      <c r="K38" s="1147"/>
      <c r="L38" s="1147"/>
      <c r="M38" s="1147"/>
      <c r="N38" s="274">
        <f>'Форма №1'!AG114</f>
        <v>0</v>
      </c>
      <c r="O38" s="275">
        <f>SUM(O12:O14,O18:O22,O24,O31:O37)</f>
        <v>0</v>
      </c>
      <c r="P38" s="274">
        <f>'Форма №1'!AA114</f>
        <v>0</v>
      </c>
      <c r="Q38" s="275">
        <f>SUM(Q12:Q14,Q18:Q22,Q24,Q31:Q37)</f>
        <v>0</v>
      </c>
      <c r="R38" s="274">
        <f>P38-N38</f>
        <v>0</v>
      </c>
      <c r="S38" s="276" t="s">
        <v>680</v>
      </c>
      <c r="T38" s="7"/>
    </row>
    <row r="39" spans="2:20" ht="12" customHeight="1">
      <c r="B39" s="5"/>
      <c r="C39" s="261"/>
      <c r="D39" s="261"/>
      <c r="E39" s="261"/>
      <c r="F39" s="261"/>
      <c r="G39" s="261"/>
      <c r="H39" s="261"/>
      <c r="I39" s="261"/>
      <c r="J39" s="261"/>
      <c r="K39" s="261"/>
      <c r="L39" s="261"/>
      <c r="M39" s="261"/>
      <c r="N39" s="261"/>
      <c r="O39" s="261"/>
      <c r="P39" s="261"/>
      <c r="Q39" s="261"/>
      <c r="R39" s="261"/>
      <c r="S39" s="261"/>
      <c r="T39" s="7"/>
    </row>
    <row r="40" spans="2:20" ht="12" customHeight="1">
      <c r="B40" s="5"/>
      <c r="C40" s="261"/>
      <c r="D40" s="261"/>
      <c r="E40" s="261"/>
      <c r="F40" s="261"/>
      <c r="G40" s="261"/>
      <c r="H40" s="261"/>
      <c r="I40" s="261"/>
      <c r="J40" s="261"/>
      <c r="K40" s="261"/>
      <c r="L40" s="261"/>
      <c r="M40" s="261"/>
      <c r="N40" s="261"/>
      <c r="O40" s="261"/>
      <c r="P40" s="261"/>
      <c r="Q40" s="261"/>
      <c r="R40" s="261"/>
      <c r="S40" s="261"/>
      <c r="T40" s="7"/>
    </row>
    <row r="41" spans="2:20" ht="12" customHeight="1">
      <c r="B41" s="5"/>
      <c r="C41" s="261"/>
      <c r="D41" s="261"/>
      <c r="E41" s="261"/>
      <c r="F41" s="261"/>
      <c r="G41" s="261"/>
      <c r="H41" s="261"/>
      <c r="I41" s="261"/>
      <c r="J41" s="261"/>
      <c r="K41" s="261"/>
      <c r="L41" s="261"/>
      <c r="M41" s="261"/>
      <c r="N41" s="261"/>
      <c r="O41" s="261"/>
      <c r="P41" s="261"/>
      <c r="Q41" s="261"/>
      <c r="R41" s="261"/>
      <c r="S41" s="261"/>
      <c r="T41" s="7"/>
    </row>
    <row r="42" spans="2:20" ht="12" customHeight="1">
      <c r="B42" s="5"/>
      <c r="C42" s="261"/>
      <c r="D42" s="261"/>
      <c r="E42" s="261"/>
      <c r="F42" s="261"/>
      <c r="G42" s="261"/>
      <c r="H42" s="261"/>
      <c r="I42" s="261"/>
      <c r="J42" s="261"/>
      <c r="K42" s="261"/>
      <c r="L42" s="261"/>
      <c r="M42" s="261"/>
      <c r="N42" s="261"/>
      <c r="O42" s="261"/>
      <c r="P42" s="261"/>
      <c r="Q42" s="261"/>
      <c r="R42" s="261"/>
      <c r="S42" s="261"/>
      <c r="T42" s="7"/>
    </row>
    <row r="43" spans="2:20" ht="12" customHeight="1">
      <c r="B43" s="5"/>
      <c r="C43" s="261"/>
      <c r="D43" s="261"/>
      <c r="E43" s="261"/>
      <c r="F43" s="261"/>
      <c r="G43" s="261"/>
      <c r="H43" s="261"/>
      <c r="I43" s="261"/>
      <c r="J43" s="261"/>
      <c r="K43" s="261"/>
      <c r="L43" s="261"/>
      <c r="M43" s="261"/>
      <c r="N43" s="261"/>
      <c r="O43" s="261"/>
      <c r="P43" s="261"/>
      <c r="Q43" s="261"/>
      <c r="R43" s="261"/>
      <c r="S43" s="261"/>
      <c r="T43" s="7"/>
    </row>
    <row r="44" spans="2:20" ht="12" customHeight="1">
      <c r="B44" s="5"/>
      <c r="C44" s="261"/>
      <c r="D44" s="261"/>
      <c r="E44" s="261"/>
      <c r="F44" s="261"/>
      <c r="G44" s="261"/>
      <c r="H44" s="261"/>
      <c r="I44" s="261"/>
      <c r="J44" s="261"/>
      <c r="K44" s="261"/>
      <c r="L44" s="261"/>
      <c r="M44" s="261"/>
      <c r="N44" s="261"/>
      <c r="O44" s="261"/>
      <c r="P44" s="261"/>
      <c r="Q44" s="261"/>
      <c r="R44" s="261"/>
      <c r="S44" s="261"/>
      <c r="T44" s="7"/>
    </row>
    <row r="45" spans="2:20" ht="12" customHeight="1">
      <c r="B45" s="5"/>
      <c r="C45" s="261"/>
      <c r="D45" s="261"/>
      <c r="E45" s="261"/>
      <c r="F45" s="261"/>
      <c r="G45" s="261"/>
      <c r="H45" s="261"/>
      <c r="I45" s="261"/>
      <c r="J45" s="261"/>
      <c r="K45" s="261"/>
      <c r="L45" s="261"/>
      <c r="M45" s="261"/>
      <c r="N45" s="261"/>
      <c r="O45" s="261"/>
      <c r="P45" s="261"/>
      <c r="Q45" s="261"/>
      <c r="R45" s="261"/>
      <c r="S45" s="261"/>
      <c r="T45" s="7"/>
    </row>
    <row r="46" spans="2:20" ht="12" customHeight="1">
      <c r="B46" s="5"/>
      <c r="C46" s="261"/>
      <c r="D46" s="261"/>
      <c r="E46" s="261"/>
      <c r="F46" s="261"/>
      <c r="G46" s="261"/>
      <c r="H46" s="261"/>
      <c r="I46" s="261"/>
      <c r="J46" s="261"/>
      <c r="K46" s="261"/>
      <c r="L46" s="261"/>
      <c r="M46" s="261"/>
      <c r="N46" s="261"/>
      <c r="O46" s="261"/>
      <c r="P46" s="261"/>
      <c r="Q46" s="261"/>
      <c r="R46" s="261"/>
      <c r="S46" s="261"/>
      <c r="T46" s="7"/>
    </row>
    <row r="47" spans="2:20" ht="12" customHeight="1">
      <c r="B47" s="5"/>
      <c r="C47" s="261"/>
      <c r="D47" s="261"/>
      <c r="E47" s="261"/>
      <c r="F47" s="261"/>
      <c r="G47" s="261"/>
      <c r="H47" s="261"/>
      <c r="I47" s="261"/>
      <c r="J47" s="261"/>
      <c r="K47" s="261"/>
      <c r="L47" s="261"/>
      <c r="M47" s="261"/>
      <c r="N47" s="261"/>
      <c r="O47" s="261"/>
      <c r="P47" s="261"/>
      <c r="Q47" s="261"/>
      <c r="R47" s="261"/>
      <c r="S47" s="261"/>
      <c r="T47" s="7"/>
    </row>
    <row r="48" spans="2:20" ht="12" customHeight="1">
      <c r="B48" s="5"/>
      <c r="C48" s="261"/>
      <c r="D48" s="261"/>
      <c r="E48" s="261"/>
      <c r="F48" s="261"/>
      <c r="G48" s="261"/>
      <c r="H48" s="261"/>
      <c r="I48" s="261"/>
      <c r="J48" s="261"/>
      <c r="K48" s="261"/>
      <c r="L48" s="261"/>
      <c r="M48" s="261"/>
      <c r="N48" s="261"/>
      <c r="O48" s="261"/>
      <c r="P48" s="261"/>
      <c r="Q48" s="261"/>
      <c r="R48" s="261"/>
      <c r="S48" s="261"/>
      <c r="T48" s="7"/>
    </row>
    <row r="49" spans="2:20" ht="12" customHeight="1">
      <c r="B49" s="5"/>
      <c r="C49" s="261"/>
      <c r="D49" s="261"/>
      <c r="E49" s="261"/>
      <c r="F49" s="261"/>
      <c r="G49" s="261"/>
      <c r="H49" s="261"/>
      <c r="I49" s="261"/>
      <c r="J49" s="261"/>
      <c r="K49" s="261"/>
      <c r="L49" s="261"/>
      <c r="M49" s="261"/>
      <c r="N49" s="261"/>
      <c r="O49" s="261"/>
      <c r="P49" s="261"/>
      <c r="Q49" s="261"/>
      <c r="R49" s="261"/>
      <c r="S49" s="261"/>
      <c r="T49" s="7"/>
    </row>
    <row r="50" spans="2:20" ht="12" customHeight="1">
      <c r="B50" s="5"/>
      <c r="C50" s="261"/>
      <c r="D50" s="261"/>
      <c r="E50" s="261"/>
      <c r="F50" s="261"/>
      <c r="G50" s="261"/>
      <c r="H50" s="261"/>
      <c r="I50" s="261"/>
      <c r="J50" s="261"/>
      <c r="K50" s="261"/>
      <c r="L50" s="261"/>
      <c r="M50" s="261"/>
      <c r="N50" s="261"/>
      <c r="O50" s="261"/>
      <c r="P50" s="261"/>
      <c r="Q50" s="261"/>
      <c r="R50" s="261"/>
      <c r="S50" s="261"/>
      <c r="T50" s="7"/>
    </row>
    <row r="51" spans="2:20" ht="12" customHeight="1">
      <c r="B51" s="5"/>
      <c r="C51" s="261"/>
      <c r="D51" s="261"/>
      <c r="E51" s="261"/>
      <c r="F51" s="261"/>
      <c r="G51" s="261"/>
      <c r="H51" s="261"/>
      <c r="I51" s="261"/>
      <c r="J51" s="261"/>
      <c r="K51" s="261"/>
      <c r="L51" s="261"/>
      <c r="M51" s="261"/>
      <c r="N51" s="261"/>
      <c r="O51" s="261"/>
      <c r="P51" s="261"/>
      <c r="Q51" s="261"/>
      <c r="R51" s="261"/>
      <c r="S51" s="261"/>
      <c r="T51" s="7"/>
    </row>
    <row r="52" spans="2:20" ht="12" customHeight="1">
      <c r="B52" s="5"/>
      <c r="C52" s="261"/>
      <c r="D52" s="261"/>
      <c r="E52" s="261"/>
      <c r="F52" s="261"/>
      <c r="G52" s="261"/>
      <c r="H52" s="261"/>
      <c r="I52" s="261"/>
      <c r="J52" s="261"/>
      <c r="K52" s="261"/>
      <c r="L52" s="261"/>
      <c r="M52" s="261"/>
      <c r="N52" s="261"/>
      <c r="O52" s="261"/>
      <c r="P52" s="261"/>
      <c r="Q52" s="261"/>
      <c r="R52" s="261"/>
      <c r="S52" s="261"/>
      <c r="T52" s="7"/>
    </row>
    <row r="53" spans="2:20" ht="12" customHeight="1">
      <c r="B53" s="5"/>
      <c r="C53" s="261"/>
      <c r="D53" s="261"/>
      <c r="E53" s="261"/>
      <c r="F53" s="261"/>
      <c r="G53" s="261"/>
      <c r="H53" s="261"/>
      <c r="I53" s="261"/>
      <c r="J53" s="261"/>
      <c r="K53" s="261"/>
      <c r="L53" s="261"/>
      <c r="M53" s="261"/>
      <c r="N53" s="261"/>
      <c r="O53" s="261"/>
      <c r="P53" s="261"/>
      <c r="Q53" s="261"/>
      <c r="R53" s="261"/>
      <c r="S53" s="261"/>
      <c r="T53" s="7"/>
    </row>
    <row r="54" spans="2:20" ht="12" customHeight="1">
      <c r="B54" s="5"/>
      <c r="C54" s="261"/>
      <c r="D54" s="261"/>
      <c r="E54" s="261"/>
      <c r="F54" s="261"/>
      <c r="G54" s="261"/>
      <c r="H54" s="261"/>
      <c r="I54" s="261"/>
      <c r="J54" s="261"/>
      <c r="K54" s="261"/>
      <c r="L54" s="261"/>
      <c r="M54" s="261"/>
      <c r="N54" s="261"/>
      <c r="O54" s="261"/>
      <c r="P54" s="261"/>
      <c r="Q54" s="261"/>
      <c r="R54" s="261"/>
      <c r="S54" s="261"/>
      <c r="T54" s="7"/>
    </row>
    <row r="55" spans="2:20" ht="12" customHeight="1" thickBot="1">
      <c r="B55" s="14"/>
      <c r="C55" s="15"/>
      <c r="D55" s="15"/>
      <c r="E55" s="15"/>
      <c r="F55" s="15"/>
      <c r="G55" s="15"/>
      <c r="H55" s="15"/>
      <c r="I55" s="15"/>
      <c r="J55" s="15"/>
      <c r="K55" s="15"/>
      <c r="L55" s="15"/>
      <c r="M55" s="15"/>
      <c r="N55" s="15"/>
      <c r="O55" s="15"/>
      <c r="P55" s="15"/>
      <c r="Q55" s="15"/>
      <c r="R55" s="15"/>
      <c r="S55" s="15"/>
      <c r="T55" s="16"/>
    </row>
    <row r="56" ht="12" customHeight="1"/>
  </sheetData>
  <sheetProtection/>
  <mergeCells count="41">
    <mergeCell ref="P6:Q6"/>
    <mergeCell ref="C36:M36"/>
    <mergeCell ref="C37:M37"/>
    <mergeCell ref="C38:M38"/>
    <mergeCell ref="N6:O6"/>
    <mergeCell ref="C31:M31"/>
    <mergeCell ref="C33:M33"/>
    <mergeCell ref="C34:M34"/>
    <mergeCell ref="C35:M35"/>
    <mergeCell ref="C22:M22"/>
    <mergeCell ref="C23:M23"/>
    <mergeCell ref="C24:M24"/>
    <mergeCell ref="C32:M32"/>
    <mergeCell ref="C25:M25"/>
    <mergeCell ref="C26:M26"/>
    <mergeCell ref="C27:M27"/>
    <mergeCell ref="C28:M28"/>
    <mergeCell ref="C29:M29"/>
    <mergeCell ref="C30:M30"/>
    <mergeCell ref="C21:M21"/>
    <mergeCell ref="C15:M15"/>
    <mergeCell ref="C16:M16"/>
    <mergeCell ref="C17:M17"/>
    <mergeCell ref="C19:M19"/>
    <mergeCell ref="C20:M20"/>
    <mergeCell ref="C10:M10"/>
    <mergeCell ref="C11:M11"/>
    <mergeCell ref="C12:M12"/>
    <mergeCell ref="C13:M13"/>
    <mergeCell ref="C14:M14"/>
    <mergeCell ref="C18:M18"/>
    <mergeCell ref="C3:S3"/>
    <mergeCell ref="C5:M9"/>
    <mergeCell ref="N5:S5"/>
    <mergeCell ref="R6:S6"/>
    <mergeCell ref="N7:N9"/>
    <mergeCell ref="O7:O9"/>
    <mergeCell ref="P7:P9"/>
    <mergeCell ref="Q7:Q9"/>
    <mergeCell ref="R7:R9"/>
    <mergeCell ref="S7:S9"/>
  </mergeCells>
  <printOptions horizontalCentered="1"/>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2017-03-13T13:51:46Z</cp:lastPrinted>
  <dcterms:created xsi:type="dcterms:W3CDTF">2004-01-26T15:28:24Z</dcterms:created>
  <dcterms:modified xsi:type="dcterms:W3CDTF">2021-03-17T09:18:22Z</dcterms:modified>
  <cp:category/>
  <cp:version/>
  <cp:contentType/>
  <cp:contentStatus/>
</cp:coreProperties>
</file>