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11280" windowHeight="5460" tabRatio="679" activeTab="0"/>
  </bookViews>
  <sheets>
    <sheet name="Титульный лист" sheetId="1" r:id="rId1"/>
    <sheet name="Часть I и II прибыль" sheetId="2" r:id="rId2"/>
    <sheet name="Часть III (дивиденды)" sheetId="3" r:id="rId3"/>
    <sheet name="Часть IV (под.налог)" sheetId="4" r:id="rId4"/>
    <sheet name="Часть V (другие сведения)" sheetId="5" r:id="rId5"/>
    <sheet name="Прил. Раздел 1" sheetId="6" r:id="rId6"/>
    <sheet name="Прил. Раздел 2" sheetId="7" r:id="rId7"/>
    <sheet name="Инструкция" sheetId="8" r:id="rId8"/>
  </sheets>
  <definedNames>
    <definedName name="год" localSheetId="2">'Часть III (дивиденды)'!$U$7</definedName>
    <definedName name="год">'Часть I и II прибыль'!$AD$7</definedName>
    <definedName name="инд" localSheetId="2">'Часть III (дивиденды)'!$B$88</definedName>
    <definedName name="инд" localSheetId="4">'Часть V (другие сведения)'!$B$102</definedName>
    <definedName name="инд">'Часть I и II прибыль'!$B$184</definedName>
    <definedName name="инд1" localSheetId="2">'Часть III (дивиденды)'!$M$88</definedName>
    <definedName name="инд1" localSheetId="4">'Часть V (другие сведения)'!$M$102</definedName>
    <definedName name="инд1">'Часть I и II прибыль'!$M$184</definedName>
    <definedName name="индК" localSheetId="2">'Часть III (дивиденды)'!$M$88</definedName>
    <definedName name="индК" localSheetId="4">'Часть V (другие сведения)'!$M$102</definedName>
    <definedName name="индК">'Часть I и II прибыль'!$M$184</definedName>
    <definedName name="_xlnm.Print_Area" localSheetId="7">'Инструкция'!$C$4:$C$171</definedName>
    <definedName name="_xlnm.Print_Area" localSheetId="5">'Прил. Раздел 1'!$C$3:$AL$55</definedName>
    <definedName name="_xlnm.Print_Area" localSheetId="6">'Прил. Раздел 2'!$C$3:$BC$45</definedName>
    <definedName name="_xlnm.Print_Area" localSheetId="0">'Титульный лист'!$C$4:$AL$72</definedName>
    <definedName name="_xlnm.Print_Area" localSheetId="1">'Часть I и II прибыль'!$C$4:$BC$176</definedName>
    <definedName name="_xlnm.Print_Area" localSheetId="2">'Часть III (дивиденды)'!$C$4:$AL$80</definedName>
    <definedName name="_xlnm.Print_Area" localSheetId="3">'Часть IV (под.налог)'!$C$4:$AL$77</definedName>
    <definedName name="_xlnm.Print_Area" localSheetId="4">'Часть V (другие сведения)'!$C$4:$AL$94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</author>
  </authors>
  <commentList>
    <comment ref="H194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D196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D198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L4" authorId="1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по налогам и сборам Республики Беларусь от 28 января 2020 г. № 1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TaKo</author>
    <author>shimanovich</author>
    <author>SH</author>
  </authors>
  <commentList>
    <comment ref="H346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U348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U350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B49" authorId="1">
      <text>
        <r>
          <rPr>
            <b/>
            <sz val="8"/>
            <rFont val="Tahoma"/>
            <family val="2"/>
          </rPr>
          <t>Если льготируемая прибыль превышать налоговую базу, ее следует уменьшить до размера налоговой базы</t>
        </r>
      </text>
    </comment>
    <comment ref="E66" authorId="2">
      <text>
        <r>
          <rPr>
            <b/>
            <sz val="8"/>
            <rFont val="Tahoma"/>
            <family val="2"/>
          </rPr>
          <t xml:space="preserve"> по строке 21 </t>
        </r>
        <r>
          <rPr>
            <sz val="8"/>
            <rFont val="Tahoma"/>
            <family val="2"/>
          </rPr>
          <t>в графе 3 раздела I отражается сумма налога на прибыль, исчисленная для уплаты нарастающим итогом с начала налогового периода за отчетный период;</t>
        </r>
      </text>
    </comment>
    <comment ref="E67" authorId="2">
      <text>
        <r>
          <rPr>
            <b/>
            <sz val="8"/>
            <rFont val="Tahoma"/>
            <family val="2"/>
          </rPr>
          <t>по строке 22</t>
        </r>
        <r>
          <rPr>
            <sz val="8"/>
            <rFont val="Tahoma"/>
            <family val="2"/>
          </rPr>
          <t xml:space="preserve"> в графе 3 раздела I при представлении налоговой декларации (расчета) за II–IV кварталы отражается сумма налога на прибыль, исчисленная по предыдущей налоговой декларации (расчету) (строка 21 раздела I);</t>
        </r>
      </text>
    </comment>
    <comment ref="E68" authorId="2">
      <text>
        <r>
          <rPr>
            <b/>
            <sz val="8"/>
            <rFont val="Tahoma"/>
            <family val="2"/>
          </rPr>
          <t xml:space="preserve">строка 23 </t>
        </r>
        <r>
          <rPr>
            <sz val="8"/>
            <rFont val="Tahoma"/>
            <family val="2"/>
          </rPr>
          <t>в графе 3 раздела I при представлении налоговых деклараций (расчетов) за I–III кварталы не заполняется. При представлении налоговой декларации (расчета) за IV квартал по указанной строке отражается сумма показателя «2/3 суммы налога на прибыль за III квартал текущего налогового периода», отраженного в разделе II части I налоговой декларации (расчета), и показателя «IV квартал в размере 2/3 суммы налога на прибыль, исчисленной исходя из суммы налога на прибыль за III квартал», отраженного в разделе III части I налоговой декларации (расчета);</t>
        </r>
      </text>
    </comment>
    <comment ref="E69" authorId="2">
      <text>
        <r>
          <rPr>
            <b/>
            <sz val="8"/>
            <rFont val="Tahoma"/>
            <family val="2"/>
          </rPr>
          <t>по строке 24</t>
        </r>
        <r>
          <rPr>
            <sz val="8"/>
            <rFont val="Tahoma"/>
            <family val="2"/>
          </rPr>
          <t xml:space="preserve"> в графе 3 раздела I отражается налог на прибыль к уплате (возврату), определяемый как разница строк 21, 22 и 23 по графе 3 раздела I;</t>
        </r>
      </text>
    </comment>
    <comment ref="BF55" authorId="2">
      <text>
        <r>
          <rPr>
            <sz val="8"/>
            <rFont val="Tahoma"/>
            <family val="2"/>
          </rPr>
          <t>Если в организации использовался механизм переноса убытка на будущее согласно ст.183 НК, 
то в ячейке, окрашенной в голубой цвет, необходимо проставить 1. Затем необходимо заполнить Раздел II "Расчет прибыли к налогообложению, уменьшенной на убытки предыдущих налоговых периодов", и тогда строка 15 декларации заполнится 
автоматически.</t>
        </r>
      </text>
    </comment>
    <comment ref="AF49" authorId="1">
      <text>
        <r>
          <rPr>
            <b/>
            <sz val="8"/>
            <rFont val="Tahoma"/>
            <family val="2"/>
          </rPr>
          <t>Если льготируемая прибыль превышать налоговую базу, ее следует уменьшить до размера налоговой базы</t>
        </r>
      </text>
    </comment>
    <comment ref="AJ49" authorId="1">
      <text>
        <r>
          <rPr>
            <b/>
            <sz val="8"/>
            <rFont val="Tahoma"/>
            <family val="2"/>
          </rPr>
          <t>Если льготируемая прибыль превышать налоговую базу, ее следует уменьшить до размера налоговой базы</t>
        </r>
      </text>
    </comment>
    <comment ref="AN49" authorId="1">
      <text>
        <r>
          <rPr>
            <b/>
            <sz val="8"/>
            <rFont val="Tahoma"/>
            <family val="2"/>
          </rPr>
          <t>Если льготируемая прибыль превышать налоговую базу, ее следует уменьшить до размера налоговой базы</t>
        </r>
      </text>
    </comment>
    <comment ref="AR49" authorId="1">
      <text>
        <r>
          <rPr>
            <b/>
            <sz val="8"/>
            <rFont val="Tahoma"/>
            <family val="2"/>
          </rPr>
          <t>Если льготируемая прибыль превышать налоговую базу, ее следует уменьшить до размера налоговой базы</t>
        </r>
      </text>
    </comment>
    <comment ref="AV49" authorId="1">
      <text>
        <r>
          <rPr>
            <b/>
            <sz val="8"/>
            <rFont val="Tahoma"/>
            <family val="2"/>
          </rPr>
          <t>Если льготируемая прибыль превышать налоговую базу, ее следует уменьшить до размера налоговой базы</t>
        </r>
      </text>
    </comment>
    <comment ref="AZ49" authorId="1">
      <text>
        <r>
          <rPr>
            <b/>
            <sz val="8"/>
            <rFont val="Tahoma"/>
            <family val="2"/>
          </rPr>
          <t>Если льготируемая прибыль превышать налоговую базу, ее следует уменьшить до размера налоговой базы</t>
        </r>
      </text>
    </comment>
    <comment ref="BK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BR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BY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CF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CM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CT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DA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DH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DO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DV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EC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EJ50" authorId="2">
      <text>
        <r>
          <rPr>
            <sz val="8"/>
            <rFont val="Tahoma"/>
            <family val="2"/>
          </rPr>
          <t>В данной ячейки укажите размер льготируемой прибыли,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законодательством производится без указания реализации (внереализационных доходов) и (или) деятельности, от которых она получена).</t>
        </r>
      </text>
    </comment>
    <comment ref="C9" authorId="2">
      <text>
        <r>
          <rPr>
            <sz val="8"/>
            <rFont val="Tahoma"/>
            <family val="2"/>
          </rPr>
          <t>в разделе I графы 4–10 заполняются в зависимости от количества применяемых ставок налога на прибыль;
заполнение отдельных граф по операциям и (или) видам деятельности, по которым в соответствии с требованиями законодательства организовано ведение раздельного учета, при одинаковой ставке налога на прибыль не требуется;
 раздел I заполняется нарастающим итогом с начала налогового периода за отчетный период с учетом особенностей, установленных пунктом 2 статьи 185, пунктами 3, 6, 7 статьи 186 Налогового кодекса Республики Беларусь;
учреждения образования, являющиеся бюджетными организациями, Департамент охраны Министерства внутренних дел и его подразделения, а также организации, находящиеся в его ведении, в части оказания (выполнения) охранных услуг (работ) организациям, не являющимся бюджетными организациями, определяющие налоговую базу с учетом особенностей, установленных пунктом 4 статьи 178 Налогового кодекса Республики Беларусь и (или) Президентом Республики Беларусь, отражают в разделе I показатели:
фактически полученных в течение налогового периода доходов по строке 1;
фактически произведенных в течение налогового периода расходов по строке 2;
суммы превышения фактически полученных в течение налогового периода доходов над фактически произведенными в течение налогового периода расходами по строке 10.
Иностранные организации, состоящие на учете в налоговых органах в связи с осуществлением деятельности, определенной в пунктах 3 и 4 статьи 180 Налогового кодекса Республики Беларусь, представляют в налоговый орган по каждому месту такой деятельности за отчетный период, на который приходится ее начало, налоговую декларацию (расчет) с указанием даты начала деятельности, но вправе не отражать в ней и в последующих налоговых декларациях (расчетах) данные, необходимые для исчисления налога на прибыль, до того отчетного периода, на который приходится день истечения периода, указанного в пунктах 3 и 4 статьи 180 Налогового кодекса Республики Беларусь, а если более длительный период определен соответствующим международным договором Республики Беларусь по вопросам налогообложения, применяемым Республикой Беларусь, – до того отчетного периода, на который приходится день истечения такого определенного международным договором периода. При этом в налоговой декларации (расчете), представляемой за отчетный период, на который приходится указанный в настоящей части день истечения периода, определение налоговой базы и исчисление налога на прибыль производится иностранной организацией исходя из прибыли, полученной иностранной организацией с начала осуществления деятельности на территории Республики Беларусь через соответствующее место деятельности;</t>
        </r>
      </text>
    </comment>
    <comment ref="E48" authorId="2">
      <text>
        <r>
          <rPr>
            <sz val="8"/>
            <rFont val="Tahoma"/>
            <family val="2"/>
          </rPr>
          <t>строка 10 раздела I начинает заполняться с графы 3. При этом размер показателя, отражаемого в графе 3, определяется как сумма показателя строки 8 графы 3 и показателя строки 9 графы 3;
 при отрицательном значении показателя, отражаемого по строке 10 в графе 3, графы 4–10 строки 10, а также строки 11–18 раздела I не заполняются;
 при наличии в строке 9 раздела I в графах 4–10 показателей, имеющих отрицательное значение:
по строке 10 раздела I в соответствующих графах указывается ноль (0);
производится распределение показателя, отражаемого по строке 10 в графе 3 раздела I, исходя из удельного веса положительных значений показателей, отражаемых по строке 8 в графах 4–10 раздела I, в общей сумме положительных значений названных показателей (показатель графы 3 строки 8);</t>
        </r>
      </text>
    </comment>
    <comment ref="E49" authorId="2">
      <text>
        <r>
          <rPr>
            <sz val="8"/>
            <rFont val="Tahoma"/>
            <family val="2"/>
          </rPr>
          <t>прибыль, предоставление льгот по которой зависит от характера реализации товаров (работ, услуг), имущественных прав и (или) характера внереализационных доходов (в частности, если льготированию подлежит прибыль, полученная от реализации определенных товаров (работ, услуг), имущественных прав и (или) от осуществления определенной деятельности), отражается по строке 11 раздела I.</t>
        </r>
      </text>
    </comment>
    <comment ref="E50" authorId="2">
      <text>
        <r>
          <rPr>
            <sz val="8"/>
            <rFont val="Tahoma"/>
            <family val="2"/>
          </rPr>
          <t>Льготируемая прибыль,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законодательными актами производится без указания реализации (внереализационных доходов) и (или) деятельности, от которых она получена), отражается по строке 12 раздела I;
46.10. резиденты свободной экономической зоны (далее – СЭЗ) для целей применения льготы, установленной пунктом 3 статьи 383 Налогового кодекса Республики Беларусь, заполняют строку 11 раздела I;
46.11. строка 12 раздела I начинает заполняться с графы 3. Показатель, отражаемый по строке 12 в графе 3 раздела I, распределяется по графам 4–10 указанной строки исходя из удельного веса сумм, имеющих положительное значение, определяемых как разница между показателями строк 10 и 11 граф 4, 5, 6, 7, 8, 9, 10 раздела I соответственно, в общей сумме указанных сумм;</t>
        </r>
      </text>
    </comment>
    <comment ref="E52" authorId="2">
      <text>
        <r>
          <rPr>
            <sz val="8"/>
            <rFont val="Tahoma"/>
            <family val="2"/>
          </rPr>
          <t>при наличии показателей в строке 13 раздела I части I и:
строке 1.1 раздела II части II заполняется строка 1.1.1 раздела II части II;
строке 1.2 раздела II части II заполняется строка 1.2.1 раздела II части II;
строке 2 раздела II части II заполняется строка 2.1 раздела II части II;
строке 3 раздела II части II заполняется строка 3.1 раздела II части II;
строке 4 раздела II части II заполняется строка 4.1 раздела II части II.
При наличии показателей в строке 13 раздела I части I значение строки 2 раздела II части II не может быть равно значению строки 2.2 раздела II части II, значение строки 3 раздела II части II не может быть равно значению строки 3.2 раздела II части II, а значение строки 4 раздела II части II не может быть равно значению строки 4.2 раздела II части II;</t>
        </r>
      </text>
    </comment>
    <comment ref="E60" authorId="2">
      <text>
        <r>
          <rPr>
            <sz val="8"/>
            <rFont val="Tahoma"/>
            <family val="2"/>
          </rPr>
          <t>сумма показателей, отражаемых по строкам 17 и 18 раздела I, не должна превышать размер показателей, отраженных по строке 16 раздела I в соответствующих графах;</t>
        </r>
      </text>
    </comment>
    <comment ref="BF169" authorId="2">
      <text>
        <r>
          <rPr>
            <sz val="8"/>
            <rFont val="Tahoma"/>
            <family val="2"/>
          </rPr>
          <t>В данной ячейке, укажите убыток, применяемый к уменьшению прибыли к налогообложению и оставшийся 
после исключения убытков, полученных от первой и второй групп операций.</t>
        </r>
      </text>
    </comment>
    <comment ref="AZ12" authorId="3">
      <text>
        <r>
          <rPr>
            <b/>
            <sz val="9"/>
            <rFont val="Tahoma"/>
            <family val="0"/>
          </rPr>
          <t>Укажите ставку налога</t>
        </r>
      </text>
    </comment>
    <comment ref="BF50" authorId="3">
      <text>
        <r>
          <rPr>
            <sz val="8"/>
            <rFont val="Tahoma"/>
            <family val="2"/>
          </rPr>
          <t>Если ячейка окрасилась в фиолетовый цвет, это означает, что при расчете удельного веса образовалась лишняя сотая, на которую необходимо скорректировать освобождаемую прибыль в любой заполненной графе с 4 по 10 строки 12. Для этого в любой заполненной графе с 4 по 10 строки 12 отнимите значение (которое рассчиталось в данной ячейке) если оно отрицательное или прибавьте, если положительное.</t>
        </r>
      </text>
    </comment>
    <comment ref="E21" authorId="3">
      <text>
        <r>
          <rPr>
            <sz val="8"/>
            <rFont val="Tahoma"/>
            <family val="2"/>
          </rPr>
          <t>при заполнении раздела I (за исключением строк 10 и 12) сначала заполняются показатели, отражаемые в графах 4–10. При этом при определении размера показателей, отражаемых в графах 4–10, применяются формулы, содержащиеся в разделе I. В строке 8 указываются только показатели, имеющие положительные значения, а в строке 9 – только показатели, имеющие отрицательные значения. Показатели графы 3 (за исключением строк 10 и 12) определяются посредством суммирования показателей граф 4–10;</t>
        </r>
      </text>
    </comment>
    <comment ref="E46" authorId="3">
      <text>
        <r>
          <rPr>
            <sz val="8"/>
            <rFont val="Tahoma"/>
            <family val="2"/>
          </rPr>
          <t>В строке 8 указываются только показатели, имеющие положительные значения, а в строке 9 – только показатели, имеющие отрицательные значения.</t>
        </r>
      </text>
    </comment>
    <comment ref="E57" authorId="3">
      <text>
        <r>
          <rPr>
            <sz val="8"/>
            <rFont val="Tahoma"/>
            <family val="2"/>
          </rPr>
          <t>сумма показателей, отражаемых по строкам 17 и 18 раздела I, не должна превышать размер показателей, отраженных по строке 16 раздела I в соответствующих графах;</t>
        </r>
      </text>
    </comment>
  </commentList>
</comments>
</file>

<file path=xl/comments3.xml><?xml version="1.0" encoding="utf-8"?>
<comments xmlns="http://schemas.openxmlformats.org/spreadsheetml/2006/main">
  <authors>
    <author>natasha</author>
  </authors>
  <commentList>
    <comment ref="H250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D252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D254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natasha</author>
  </authors>
  <commentList>
    <comment ref="G247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F249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F251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natasha</author>
    <author>shimanovich</author>
  </authors>
  <commentList>
    <comment ref="H264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AP6" authorId="1">
      <text>
        <r>
          <rPr>
            <b/>
            <sz val="8"/>
            <rFont val="Tahoma"/>
            <family val="0"/>
          </rPr>
          <t xml:space="preserve">выберите месяц </t>
        </r>
      </text>
    </comment>
  </commentList>
</comments>
</file>

<file path=xl/sharedStrings.xml><?xml version="1.0" encoding="utf-8"?>
<sst xmlns="http://schemas.openxmlformats.org/spreadsheetml/2006/main" count="966" uniqueCount="572">
  <si>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</si>
  <si>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</si>
  <si>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</si>
  <si>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</si>
  <si>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</si>
  <si>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</si>
  <si>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</si>
  <si>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</si>
  <si>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</si>
  <si>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</si>
  <si>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</si>
  <si>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</si>
  <si>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</si>
  <si>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</si>
  <si>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</si>
  <si>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</si>
  <si>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</si>
  <si>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</si>
  <si>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</si>
  <si>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>часть III «Расчет суммы налога на прибыль с дивидендов»;</t>
  </si>
  <si>
    <t>заполнение отдельных граф по операциям и (или) видам деятельности, по которым в соответствии с требованиями законодательства организовано ведение раздельного учета, при одинаковой ставке налога на прибыль не требуется;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</si>
  <si>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</si>
  <si>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</si>
  <si>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</si>
  <si>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</si>
  <si>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том числе к доплате (уменьшению):</t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</si>
  <si>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</si>
  <si>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</si>
  <si>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t>5.1.3</t>
  </si>
  <si>
    <t>Итого к уплате (строка 2 – строка 3)</t>
  </si>
  <si>
    <t>Сумма налога на прибыль (доход), уплаченная (удержанная) в иностранном государстве и документально подтвержденная</t>
  </si>
  <si>
    <t>Сумма налога на прибыль (доход), уплаченная в Республике Беларусь в отношении дохода, полученного в иностранном государстве, в пределах которой производится зачет</t>
  </si>
  <si>
    <t>Чистая прибыль (убыток)</t>
  </si>
  <si>
    <t>Фонд заработной платы</t>
  </si>
  <si>
    <t>Среднесписочная численность работников за отчетный период, чел.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</si>
  <si>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</t>
  </si>
  <si>
    <t>Подоходный налог с физических лиц, исчисленный с доходов, фактически выплаченных в отчетном периоде, в том числе:</t>
  </si>
  <si>
    <t>по результатам проверок</t>
  </si>
  <si>
    <t>8.2</t>
  </si>
  <si>
    <t>Подоходный налог с физических лиц, перечисленный в бюджет в отчетном периоде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</si>
  <si>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</t>
  </si>
  <si>
    <t>Коэффициент капитализации белорусской организации (Кб), рассчитанный в соответствии с положениями статьи 172 Налогового кодекса Республики Беларусь при наличии контролируемой задолженности, а именно:</t>
  </si>
  <si>
    <t>Суммы, не включаемые в объект налогообложения налогом на прибыль:</t>
  </si>
  <si>
    <t>в соответствии с подпунктом 11.4 пункта 11 статьи 167 Налогового кодекса Республики Беларусь</t>
  </si>
  <si>
    <t>Размер уставного фонда организации при наличии в налоговом периоде иностранной организации – участника либо собственника имущества унитарного предприятия, в том числе:</t>
  </si>
  <si>
    <t>Сумма приобретения имущества унитарного предприятия (при наличии)</t>
  </si>
  <si>
    <t>14</t>
  </si>
  <si>
    <r>
      <t>Сумма затрат (расходов), понесенных иностранной организацией за пределами Республики Беларусь, подтвержденная заключением (заключениями) аудиторской организации (аудитора) иностранного государства, резидентом которого является иностранная организация</t>
    </r>
    <r>
      <rPr>
        <vertAlign val="superscript"/>
        <sz val="7.5"/>
        <color indexed="8"/>
        <rFont val="Tahoma"/>
        <family val="2"/>
      </rPr>
      <t>4</t>
    </r>
  </si>
  <si>
    <t>Сведения о сделке, в отношении которой произведена корректировка в соответствии с главой 11 Налогового кодекса Республики Беларусь</t>
  </si>
  <si>
    <t>15.1</t>
  </si>
  <si>
    <t>Дата совершения сделки</t>
  </si>
  <si>
    <t>Наименование товара (работы, услуги)</t>
  </si>
  <si>
    <r>
      <t>Код ТН ВЭД ЕАЭС</t>
    </r>
    <r>
      <rPr>
        <vertAlign val="superscript"/>
        <sz val="7.5"/>
        <color indexed="8"/>
        <rFont val="Tahoma"/>
        <family val="2"/>
      </rPr>
      <t>15</t>
    </r>
    <r>
      <rPr>
        <sz val="7.5"/>
        <color indexed="8"/>
        <rFont val="Tahoma"/>
        <family val="2"/>
      </rPr>
      <t xml:space="preserve"> (ОКП)</t>
    </r>
    <r>
      <rPr>
        <vertAlign val="superscript"/>
        <sz val="7.5"/>
        <color indexed="8"/>
        <rFont val="Tahoma"/>
        <family val="2"/>
      </rPr>
      <t>16</t>
    </r>
  </si>
  <si>
    <t>Вид имущественных прав</t>
  </si>
  <si>
    <t>Цена, указанная в сделке (доход, прибыль)</t>
  </si>
  <si>
    <t>Рыночная цена (доход, прибыль)</t>
  </si>
  <si>
    <t>Наименование контрагента по сделке</t>
  </si>
  <si>
    <t>Ф.И.О. 
(если имеется)</t>
  </si>
  <si>
    <t>15.1.1</t>
  </si>
  <si>
    <t>15.1.2</t>
  </si>
  <si>
    <t>15.2</t>
  </si>
  <si>
    <t>15.3</t>
  </si>
  <si>
    <t>Сумма скорректированной налоговой базы</t>
  </si>
  <si>
    <t>Сумма скорректированного убытка</t>
  </si>
  <si>
    <r>
      <t>К налоговой декларации (расчету) прилагается заключение (заключения) аудиторской организации (аудитора) иностранного государства, резидентом которого является иностранная организация</t>
    </r>
    <r>
      <rPr>
        <vertAlign val="superscript"/>
        <sz val="7.5"/>
        <color indexed="8"/>
        <rFont val="Tahoma"/>
        <family val="2"/>
      </rPr>
      <t>4</t>
    </r>
  </si>
  <si>
    <r>
      <t>2</t>
    </r>
    <r>
      <rPr>
        <sz val="7"/>
        <rFont val="Tahoma"/>
        <family val="2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  </r>
  </si>
  <si>
    <r>
      <t>5</t>
    </r>
    <r>
      <rPr>
        <sz val="6.5"/>
        <color indexed="8"/>
        <rFont val="Tahoma"/>
        <family val="2"/>
      </rPr>
      <t xml:space="preserve">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  </r>
  </si>
  <si>
    <r>
      <t>6</t>
    </r>
    <r>
      <rPr>
        <sz val="6.5"/>
        <color indexed="8"/>
        <rFont val="Tahoma"/>
        <family val="2"/>
      </rPr>
      <t xml:space="preserve"> При представлении налоговых деклараций (расчетов) ежеквартально указывается номер последнего месяца отчетного квартала. При представлении налоговой декларации (расчета) ежегодно указывается номер последнего месяца года.</t>
    </r>
  </si>
  <si>
    <r>
      <t>7</t>
    </r>
    <r>
      <rPr>
        <sz val="6.5"/>
        <color indexed="8"/>
        <rFont val="Tahoma"/>
        <family val="2"/>
      </rPr>
      <t xml:space="preserve"> Не заполняется организациями, осуществляющими деятельность в Республике Беларусь через постоянное представительство.</t>
    </r>
  </si>
  <si>
    <r>
      <t>8</t>
    </r>
    <r>
      <rPr>
        <sz val="6.5"/>
        <color indexed="8"/>
        <rFont val="Tahoma"/>
        <family val="2"/>
      </rPr>
      <t xml:space="preserve"> Заполнение строки производится в налоговой декларации (расчете) за IV квартал истекшего налогового периода.</t>
    </r>
  </si>
  <si>
    <r>
      <t>9</t>
    </r>
    <r>
      <rPr>
        <sz val="7"/>
        <color indexed="8"/>
        <rFont val="Tahoma"/>
        <family val="2"/>
      </rPr>
      <t xml:space="preserve"> Заполнение раздела производится в налоговой декларации (расчете) за III квартал текущего налогового периода и только в случае наличия положительного показателя в строке 24 раздела I части I налоговой декларации (расчета) за III квартал текущего налогового периода.</t>
    </r>
  </si>
  <si>
    <r>
      <t>11</t>
    </r>
    <r>
      <rPr>
        <sz val="7"/>
        <rFont val="Tahoma"/>
        <family val="2"/>
      </rPr>
      <t xml:space="preserve"> Указывается налоговый период (налоговые периоды), сумма убытка (суммы убытков) по итогам которого (которых) может быть перенесена на прибыль истекшего или последующих налоговых периодов.</t>
    </r>
  </si>
  <si>
    <r>
      <t>12</t>
    </r>
    <r>
      <rPr>
        <sz val="7"/>
        <rFont val="Tahoma"/>
        <family val="2"/>
      </rPr>
      <t xml:space="preserve"> Указывается сумма убытка за налоговый период, определенная в соответствии с пунктом 2 статьи 183 Налогового кодекса Республики Беларусь, и (или) сумма неперенесенного убытка, соответствующая показателю графы 8 за предшествующий налоговый период.</t>
    </r>
  </si>
  <si>
    <r>
      <t>13</t>
    </r>
    <r>
      <rPr>
        <sz val="7"/>
        <rFont val="Tahoma"/>
        <family val="2"/>
      </rPr>
      <t xml:space="preserve"> Под дивидендами понимаются дивиденды и приравненные к ним доходы, признаваемые таковыми в соответствии с подпунктом 2.4 пункта 2 статьи 13 Налогового кодекса Республики Беларусь, начисленные белорусскими организациями учредителям (участникам) – белорусским организациям.</t>
    </r>
  </si>
  <si>
    <r>
      <t>14</t>
    </r>
    <r>
      <rPr>
        <sz val="7"/>
        <rFont val="Tahoma"/>
        <family val="2"/>
      </rPr>
      <t xml:space="preserve"> Строки 4.1–4.5 заполняются налоговым агентом по каждой белорусской организации, которой начислены дивиденды.</t>
    </r>
  </si>
  <si>
    <r>
      <t>15</t>
    </r>
    <r>
      <rPr>
        <sz val="7"/>
        <rFont val="Tahoma"/>
        <family val="2"/>
      </rPr>
      <t xml:space="preserve"> Код единой Товарной номенклатуры внешнеэкономической деятельности Евразийского экономического союза, десять знаков.</t>
    </r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</si>
  <si>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</si>
  <si>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номер</t>
  </si>
  <si>
    <t>дата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</si>
  <si>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</si>
  <si>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</si>
  <si>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</si>
  <si>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</si>
  <si>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</si>
  <si>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</si>
  <si>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>ГЛАВА 5</t>
  </si>
  <si>
    <t>44. Налоговая декларация (расчет) по налогу на прибыль (далее в настоящей главе – налоговая декларация (расчет)) составляется по форме согласно приложению 4 к постановлению, утвердившему настоящую Инструкцию.</t>
  </si>
  <si>
    <t>45. Налоговая декларация (расчет) включает в себя:</t>
  </si>
  <si>
    <t>часть II «Сведения о сумме убытка (суммах убытков), на которую плательщик имеет право уменьшить налоговую базу и расчет прибыли к налогообложению, уменьшенной на убытки предыдущих налоговых периодов»;</t>
  </si>
  <si>
    <t>46. Часть I налоговой декларации (расчета) заполняется с учетом следующих особенностей:</t>
  </si>
  <si>
    <t>46.1. в разделе I графы 4–10 заполняются в зависимости от количества применяемых ставок налога на прибыль;</t>
  </si>
  <si>
    <t>46.2. раздел I заполняется нарастающим итогом с начала налогового периода за отчетный период с учетом особенностей, установленных пунктом 2 статьи 185, пунктами 3, 6, 7 статьи 186 Налогового кодекса Республики Беларусь;</t>
  </si>
  <si>
    <t>46.3. учреждения образования, являющиеся бюджетными организациями, Департамент охраны Министерства внутренних дел и его подразделения, а также организации, находящиеся в его ведении, в части оказания (выполнения) охранных услуг (работ) организациям, не являющимся бюджетными организациями, определяющие налоговую базу с учетом особенностей, установленных пунктом 4 статьи 178 Налогового кодекса Республики Беларусь и (или) Президентом Республики Беларусь, отражают в разделе I показатели:</t>
  </si>
  <si>
    <t>суммы превышения фактически полученных в течение налогового периода доходов над фактически произведенными в течение налогового периода расходами по строке 10.</t>
  </si>
  <si>
    <t>46.4. при заполнении раздела I (за исключением строк 10 и 12) сначала заполняются показатели, отражаемые в графах 4–10. При этом при определении размера показателей, отражаемых в графах 4–10, применяются формулы, содержащиеся в разделе I. В строке 8 указываются только показатели, имеющие положительные значения, а в строке 9 – только показатели, имеющие отрицательные значения. Показатели графы 3 (за исключением строк 10 и 12) определяются посредством суммирования показателей граф 4–10;</t>
  </si>
  <si>
    <t>46.5. строка 10 раздела I начинает заполняться с графы 3. При этом размер показателя, отражаемого в графе 3, определяется как сумма показателя строки 8 графы 3 и показателя строки 9 графы 3;</t>
  </si>
  <si>
    <t>46.6. при отрицательном значении показателя, отражаемого по строке 10 в графе 3, графы 4–10 строки 10, а также строки 11–18 раздела I не заполняются;</t>
  </si>
  <si>
    <t>46.7. при наличии в строке 9 раздела I в графах 4–10 показателей, имеющих отрицательное значение:</t>
  </si>
  <si>
    <t>по строке 10 раздела I в соответствующих графах указывается ноль (0);</t>
  </si>
  <si>
    <t>производится распределение показателя, отражаемого по строке 10 в графе 3 раздела I, исходя из удельного веса положительных значений показателей, отражаемых по строке 8 в графах 4–10 раздела I, в общей сумме положительных значений названных показателей (показатель графы 3 строки 8);</t>
  </si>
  <si>
    <t>46.8. при отсутствии в строке 9 в графах 4–10 раздела I показателей, имеющих отрицательное значение, в соответствующие графы строки 10 раздела I переносятся показатели строки 8;</t>
  </si>
  <si>
    <t>46.9. прибыль, предоставление льгот по которой зависит от характера реализации товаров (работ, услуг), имущественных прав и (или) характера внереализационных доходов (в частности, если льготированию подлежит прибыль, полученная от реализации определенных товаров (работ, услуг), имущественных прав и (или) от осуществления определенной деятельности), отражается по строке 11 раздела I.</t>
  </si>
  <si>
    <t>Льготируемая прибыль, которая не зависит от характера реализации товаров (работ, услуг), имущественных прав и (или) характера внереализационных доходов, а относится к деятельности организации в целом и (или) ее прибыли в целом (в частности, прибыль, предоставление льгот по которой в соответствии с законодательными актами производится без указания реализации (внереализационных доходов) и (или) деятельности, от которых она получена), отражается по строке 12 раздела I;</t>
  </si>
  <si>
    <t>46.10. резиденты свободной экономической зоны (далее – СЭЗ) для целей применения льготы, установленной пунктом 3 статьи 383 Налогового кодекса Республики Беларусь, заполняют строку 11 раздела I;</t>
  </si>
  <si>
    <t>46.11. строка 12 раздела I начинает заполняться с графы 3. Показатель, отражаемый по строке 12 в графе 3 раздела I, распределяется по графам 4–10 указанной строки исходя из удельного веса сумм, имеющих положительное значение, определяемых как разница между показателями строк 10 и 11 граф 4, 5, 6, 7, 8, 9, 10 раздела I соответственно, в общей сумме указанных сумм;</t>
  </si>
  <si>
    <t>46.12. при наличии показателей в строке 13 раздела I части I и:</t>
  </si>
  <si>
    <t>46.13. сумма показателей, отражаемых по строкам 17 и 18 раздела I, не должна превышать размер показателей, отраженных по строке 16 раздела I в соответствующих графах;</t>
  </si>
  <si>
    <t>46.14. по строке 21 в графе 3 раздела I отражается сумма налога на прибыль, исчисленная для уплаты нарастающим итогом с начала налогового периода за отчетный период;</t>
  </si>
  <si>
    <t>46.15. по строке 22 в графе 3 раздела I при представлении налоговой декларации (расчета) за II–IV кварталы отражается сумма налога на прибыль, исчисленная по предыдущей налоговой декларации (расчету) (строка 21 раздела I);</t>
  </si>
  <si>
    <t>46.16. строка 23 в графе 3 раздела I при представлении налоговых деклараций (расчетов) за I–III кварталы не заполняется. При представлении налоговой декларации (расчета) за IV квартал по указанной строке отражается сумма показателя «2/3 суммы налога на прибыль за III квартал текущего налогового периода», отраженного в разделе II части I налоговой декларации (расчета), и показателя «IV квартал в размере 2/3 суммы налога на прибыль, исчисленной исходя из суммы налога на прибыль за III квартал», отраженного в разделе III части I налоговой декларации (расчета);</t>
  </si>
  <si>
    <t>46.17. по строке 24 в графе 3 раздела I отражается налог на прибыль к уплате (возврату), определяемый как разница строк 21, 22 и 23 по графе 3 раздела I;</t>
  </si>
  <si>
    <t>46.18. раздел III части I налоговой декларации (расчета) заполняется при обнаружении неполноты сведений или ошибок по налогу на прибыль.</t>
  </si>
  <si>
    <t>47. Часть II налоговой декларации (расчета) заполняется с учетом следующих особенностей:</t>
  </si>
  <si>
    <t>УТВЕРЖДЕНО</t>
  </si>
  <si>
    <t>ОБЩИЕ ПОЛОЖЕНИЯ</t>
  </si>
  <si>
    <t>4.1.1</t>
  </si>
  <si>
    <t>4.2.1</t>
  </si>
  <si>
    <t>Налоговая база с учетом суммы прибыли, освобождаемой от налогообложения налогом на прибыль (положительный показатель строки 10 раздела I части I), в том числе:</t>
  </si>
  <si>
    <t>налоговая база с учетом суммы прибыли, освобождаемой от налогообложения налогом на прибыль, исчисленная по первой группе, в том числе</t>
  </si>
  <si>
    <t>1.1.1</t>
  </si>
  <si>
    <t>1.2.1</t>
  </si>
  <si>
    <t>Убыток, применяемый к уменьшению прибыли по первой группе (не более строки 1.1 и не более итога по графе 4 раздела I части II), в том числе:</t>
  </si>
  <si>
    <t>убыток, применяемый к уменьшению за счет прибыли к налогообложению (строка 2 – строка 2.1)</t>
  </si>
  <si>
    <t>Убыток, применяемый к уменьшению прибыли по второй группе (не более строки 1.2 и не более итога по графе 6 раздела I части II), в том числе:</t>
  </si>
  <si>
    <t>3.1</t>
  </si>
  <si>
    <t>убыток, применяемый к уменьшению за счет прибыли к налогообложению (строка 3 – строка 3.1)</t>
  </si>
  <si>
    <t>3.2</t>
  </si>
  <si>
    <t>Убыток, применяемый к уменьшению прибыли, оставшийся после исключения убытков, полученных от первой и второй групп (не более строка 1 – строка 2 – строка 3 и не более итога по графе 7 раздела I части II), в том числе:</t>
  </si>
  <si>
    <t>убыток, применяемый к уменьшению за счет прибыли к налогообложению (строка 4 – строка 4.1)</t>
  </si>
  <si>
    <t>Убыток, применяемый к уменьшению прибыли в целом по организации (строка 2 + строка 3 + строка 4, но не более строки 1), в том числе:</t>
  </si>
  <si>
    <t>5.2</t>
  </si>
  <si>
    <t>убыток, применяемый к уменьшению за счет прибыли, освобождаемой от налогообложения (строка 2.1 + строка 3.1 + строка 4.1, но не более строки 13 раздела I части I)</t>
  </si>
  <si>
    <t>убыток, применяемый к уменьшению за счет прибыли к налогообложению (строка 2.2 + строка 3.2 + строка 4.2, но не более строки 14 раздела I части I)</t>
  </si>
  <si>
    <t>Прибыль к налогообложению, уменьшенная на сумму перенесенного убытка (перенесенных убытков) (строка 14 раздела I части I – строка 5.2)</t>
  </si>
  <si>
    <t>Расчет подоходного налога с физических лиц, исчисленного банками с доходов в виде процентов по вкладам (депозитам) и денежным средствам, находящимся на текущих (расчетных) банковских счетах</t>
  </si>
  <si>
    <t>№
п/п</t>
  </si>
  <si>
    <t>Наименование показателя</t>
  </si>
  <si>
    <t>Сумма полученных плательщиками доходов в виде процентов по банковским вкладам (депозитам), денежным средствам, находящимся на текущих (расчетных) банковских счетах</t>
  </si>
  <si>
    <t>Сумма подоходного налога с физических лиц, исчисленного, удержанного и подлежащего перечислению в бюджет с начала года</t>
  </si>
  <si>
    <t>Сумма подоходного налога с физических лиц, исчисленного, удержанного и подлежащего перечислению в бюджет, отраженная в строке 2 части IV за предыдущий месяц</t>
  </si>
  <si>
    <t>Часть V</t>
  </si>
  <si>
    <t>12.1</t>
  </si>
  <si>
    <t>13</t>
  </si>
  <si>
    <t>13.1</t>
  </si>
  <si>
    <t>Наименование иностранной организации</t>
  </si>
  <si>
    <t>Идентификационный код (номер) плательщика, присвоенный иностранной организации налоговым (финансовым) органом иностранного государства, в котором зарегистрировано юридическое лицо (при наличии)</t>
  </si>
  <si>
    <t>Юридический адрес иностранной организации в стране регистрации</t>
  </si>
  <si>
    <t>Код страны</t>
  </si>
  <si>
    <t>Дата включения в состав учредителей (участников)</t>
  </si>
  <si>
    <t>Дата исключения (выхода) из состава учредителей (участников) (при наличии)</t>
  </si>
  <si>
    <t>Прямое участие в уставном фонде на последний день налогового периода (дату исключения (выхода) из состава учредителей (участников)), %</t>
  </si>
  <si>
    <t>13.1.1</t>
  </si>
  <si>
    <t>13.1.2</t>
  </si>
  <si>
    <t>47.1. в таблице «Остаток неперенесенного убытка на начало налогового периода» раздела I части II налоговой декларации (расчета) отражаются соответственно показатели граф 8, 9, 10 по строке «Итого» таблицы за предшествующий налоговый период. Показатель строки «1. Всего, в том числе:» таблицы «Остаток неперенесенного убытка на начало налогового периода» раздела I части II налоговой декларации (расчета) должен быть больше или равен сумме показателей строк по «1.1. по первой группе» и «1.2. по второй группе». При наличии показателя «1. Всего, в том числе:» таблицы «Остаток неперенесенного убытка на начало налогового периода» раздела I части II налоговой декларации (расчета) должны быть заполнены одна или несколько строк (по числу налоговых периодов, в которых имелись подлежащие переносу, но неперенесенные убытки) соответствующей таблицы данного раздела;</t>
  </si>
  <si>
    <t>47.2. убыток, отраженный по соответствующей строке графы 2 раздела I части II налоговой декларации (расчета), не может превышать сумму убытка, отраженную в графе 3 строки 10 раздела I части I налоговой декларации (расчета) за соответствующий налоговый период. Показатель графы 2 раздела I части II должен быть равен сумме показателей граф 4, 6 и 7.</t>
  </si>
  <si>
    <t>48. Часть III налоговой декларации (расчета) заполняется без нарастающего итога отдельно за каждый месяц, в котором были начислены дивиденды белорусским организациям. При этом строки 4.1–4.5 заполняются налоговым агентом по каждой белорусской организации, которой начислены дивиденды.</t>
  </si>
  <si>
    <t>49. Часть IV налоговой декларации (расчета) заполняется налоговыми агентами – банками нарастающим итогом с начала года за каждый месяц, в котором были начислены доходы в виде процентов, получаемые плательщиками по банковским вкладам (депозитам), по денежным средствам на текущем (расчетном) банковском счете в банке, находящимся на территории Республики Беларусь, и представляется в налоговый орган по месту постановки на учет не позднее срока уплаты, установленного абзацем шестым пункта 6 статьи 216 Налогового кодекса Республики Беларусь. Часть IV налоговой декларации (расчета) за последний месяц квартала представляется одновременно с налоговой декларацией (расчетом) за отчетный квартал. При обнаружении неполноты сведений или ошибок в части IV налоговой декларации (расчета), поданной за прошлые месяцы, изменения и (или) дополнения отражаются в части IV налоговой декларации (расчета) за те месяцы, в которых обнаружены неполнота сведений или ошибки.</t>
  </si>
  <si>
    <t>50. Показатели строк 1, 2, 4–6 части V налоговой декларации (расчета) заполняются за каждый отчетный период нарастающим итогом с начала года. Строка 11 части V налоговой декларации (расчета) заполняется плательщиком по каждой организации, перед которой у плательщика имеется задолженность, контролируемая в соответствии с положениями статьи 172 Налогового кодекса Республики Беларусь. Если заполнена строка 5, то обязательно заполнение строки 6. Строка 7 деклараций текущего налогового периода должна быть равна строке 10 декларации последнего отчетного периода предыдущего налогового периода (при ее наличии).</t>
  </si>
  <si>
    <t>Строка 13 части V налоговой декларации (расчета) заполняется в налоговой декларации (расчете), представляемой по итогам налогового периода. В строках 13.1.1, 13.1.2, …. части V налоговой декларации (расчета) реквизит «Код страны» заполняется согласно общегосударственному классификатору Республики Беларусь ОКРБ 017-99 «Страны мира».</t>
  </si>
  <si>
    <t>51. Приложение к форме налоговой декларации (расчета) заполняется при наличии показателей, в том числе в строках 2.1, 2.2, 13, 17, 18 раздела I части I, строке 5.2 раздела II части II, строках 12.1 части V налоговой декларации (расчета).</t>
  </si>
  <si>
    <t>Резиденты СЭЗ при применении льготы, установленной пунктом 3 статьи 383 Налогового кодекса Республики Беларусь, в графе 5 приложения к форме налоговой декларации (расчета) отражают сумму налога, не поступившую в бюджет по сравнению с суммой налога, исчисленной исходя из ставки налога, установленной пунктом 1 статьи 184 Налогового кодекса Республики Беларусь.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</si>
  <si>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</si>
  <si>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</si>
  <si>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(число)</t>
  </si>
  <si>
    <t>(месяц)</t>
  </si>
  <si>
    <t>Сумма налога, не поступившая в бюджет в связи с использованием льготы</t>
  </si>
  <si>
    <t>Март</t>
  </si>
  <si>
    <t>титульный лист;</t>
  </si>
  <si>
    <r>
      <t>1</t>
    </r>
    <r>
      <rPr>
        <sz val="7"/>
        <rFont val="Tahoma"/>
        <family val="2"/>
      </rPr>
      <t xml:space="preserve"> Заполняется инспекцией МНС (управлением (отделом) по работе с плательщиками).</t>
    </r>
  </si>
  <si>
    <r>
      <t>2</t>
    </r>
    <r>
      <rPr>
        <sz val="7"/>
        <rFont val="Tahoma"/>
        <family val="2"/>
      </rPr>
      <t xml:space="preserve"> Не заполняется в случае применения льгот в виде уменьшения суммы налога, подлежащего уплате в бюджет.</t>
    </r>
  </si>
  <si>
    <t>Раздел I. Сведения о размере и составе использованных льгот</t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</si>
  <si>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</si>
  <si>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</si>
  <si>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</si>
  <si>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</si>
  <si>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r>
      <t>10</t>
    </r>
    <r>
      <rPr>
        <sz val="7"/>
        <rFont val="Tahoma"/>
        <family val="2"/>
      </rPr>
      <t xml:space="preserve"> Заполнение части производится по итогам каждого налогового периода при наличии в этом либо предшествующих налоговых периодах убытков, подлежащих переносу, независимо от наличия налоговой базы, подлежащей уменьшению на сумму убытков.</t>
    </r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</si>
  <si>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</si>
  <si>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Приложение 4</t>
  </si>
  <si>
    <t>03.01.2019 № 2</t>
  </si>
  <si>
    <t>в соответствии с пунктом 6 статьи 33 Налогового кодекса Республики Беларусь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</si>
  <si>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</si>
  <si>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</si>
  <si>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инспекцию Министерства по налогам и сборам (далее – инспекция МНС)</t>
  </si>
  <si>
    <t>Код инспекции МНС (управления (отдела) по работе с плательщиками)</t>
  </si>
  <si>
    <t>Дата представления в регистрирующий орган заявления о ликвидации (прекращении деятельности)</t>
  </si>
  <si>
    <t>В соответствии с абзацем вторым части первой пункта 1 статьи 44 Налогового кодекса Республики Беларусь</t>
  </si>
  <si>
    <t>Дата представления в регистрирующий орган ликвидационного баланса, уведомления о завершении процесса прекращения деятельности</t>
  </si>
  <si>
    <t>В соответствии с пунктом 3 статьи 44 Налогового кодекса Республики Беларусь</t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</si>
  <si>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</si>
  <si>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</si>
  <si>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В соответствии с абзацем третьим части первой пункта 1 статьи 44 Налогового кодекса Республики Беларусь</t>
  </si>
  <si>
    <t>В соответствии с пунктом 4 статьи 44 Налогового кодекса Республики Беларусь</t>
  </si>
  <si>
    <t>В соответствии с пунктом 6 статьи 44 Налогового кодекса Республики Беларусь</t>
  </si>
  <si>
    <t>В соответствии с пунктом 8 статьи 186 Налогового кодекса Республики Беларусь</t>
  </si>
  <si>
    <r>
      <t>Дата ликвидации филиала</t>
    </r>
    <r>
      <rPr>
        <vertAlign val="superscript"/>
        <sz val="8"/>
        <rFont val="Tahoma"/>
        <family val="2"/>
      </rPr>
      <t>5</t>
    </r>
    <r>
      <rPr>
        <sz val="8"/>
        <rFont val="Tahoma"/>
        <family val="2"/>
      </rPr>
      <t xml:space="preserve"> или возникновения обстоятельств, в связи с которыми прекращается обязанность филиала</t>
    </r>
    <r>
      <rPr>
        <vertAlign val="superscript"/>
        <sz val="8"/>
        <rFont val="Tahoma"/>
        <family val="2"/>
      </rPr>
      <t>5</t>
    </r>
    <r>
      <rPr>
        <sz val="8"/>
        <rFont val="Tahoma"/>
        <family val="2"/>
      </rPr>
      <t xml:space="preserve"> по исполнению налоговых обязательств юридического лица</t>
    </r>
  </si>
  <si>
    <t>Дата прекращения иностранной организацией деятельности на территории Республики Беларусь через постоянное представительство</t>
  </si>
  <si>
    <t>Дата прекращения договора простого товарищества (договора о совместной деятельности)</t>
  </si>
  <si>
    <t>Дата начала деятельности на территории Республики Беларусь через постоянное представительство иностранной организации</t>
  </si>
  <si>
    <r>
      <t>(номер месяца)</t>
    </r>
    <r>
      <rPr>
        <vertAlign val="superscript"/>
        <sz val="7"/>
        <rFont val="Tahoma"/>
        <family val="2"/>
      </rPr>
      <t>6</t>
    </r>
  </si>
  <si>
    <t>руб.</t>
  </si>
  <si>
    <t>Всего
(графа 4 +
+ графа 5 +
+ графа 6 +
+ графа 7 +
+ графа 8 +
+ графа 9 +
+ графа 10</t>
  </si>
  <si>
    <t>Выручка (доходы) от реализации: выручка (доходы) от реализации на возмездной основе: произведенных товаров (работ, услуг); товаров, приобретенных для последующей реализации (далее – товары приобретенные); основных средств; нематериальных активов; предприятия как имущественного комплекса; имущественных прав, ценных бумаг (доходы от погашения ценных бумаг), в том числе:</t>
  </si>
  <si>
    <t>выручка от реализации на возмездной основе товаров (работ, услуг), имущественных прав</t>
  </si>
  <si>
    <t>Затраты, учитываемые при налогообложении (далее – затраты), в том числе:</t>
  </si>
  <si>
    <t>сумма превышения затрат на научно-исследовательские, опытно-конструкторские и опытно-технологические работы, зарегистрированные в государственном реестре научно-исследовательских, опытно-конструкторских и опытно-технологических работ в порядке, определяемом Президентом Республики Беларусь, учтенных в затратах по производству и реализации в соответствии с подпунктом 2.3 пункта 2 статьи 170 Налогового кодекса Республики Беларусь, над фактически произведенными затратами на эти цели</t>
  </si>
  <si>
    <r>
      <t>сумма затрат (расходов), понесенных иностранной организацией за пределами Республики Беларусь</t>
    </r>
    <r>
      <rPr>
        <vertAlign val="superscript"/>
        <sz val="7"/>
        <color indexed="8"/>
        <rFont val="Tahoma"/>
        <family val="2"/>
      </rPr>
      <t>4</t>
    </r>
  </si>
  <si>
    <t>2.3</t>
  </si>
  <si>
    <t>2.4</t>
  </si>
  <si>
    <t>сумма нормируемых затрат, в том числе:</t>
  </si>
  <si>
    <t>2.4.1</t>
  </si>
  <si>
    <t>сумма прочих затрат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</si>
  <si>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</si>
  <si>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</si>
  <si>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</t>
  </si>
  <si>
    <t>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</si>
  <si>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</si>
  <si>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</si>
  <si>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r>
      <t>16</t>
    </r>
    <r>
      <rPr>
        <sz val="7"/>
        <rFont val="Tahoma"/>
        <family val="2"/>
      </rPr>
      <t xml:space="preserve"> Код общегосударственного классификатора Республики Беларусь ОКРБ 007-2012 «Классификатор продукции по видам экономической деятельности», утвержденного постановлением Государственного комитета по стандартизации Республики Беларусь от 28 декабря 2012 г. № 83, девять знаков.</t>
    </r>
  </si>
  <si>
    <t>к форме налоговой декларации (расчета)</t>
  </si>
  <si>
    <t>Сведения</t>
  </si>
  <si>
    <t>о размере и составе использованных льгот</t>
  </si>
  <si>
    <t>Раздел II. Сведения об основаниях применения льготы, установленной Указом Президента Республики Беларусь от 22 сентября 2017 г. № 345 «О развитии торговли, общественного питания и бытового обслуживания»</t>
  </si>
  <si>
    <t>Осуществление деятельности в календарном году в соответствии с Указом Президента Республики Беларусь от 22 сентября 2017 г. № 345</t>
  </si>
  <si>
    <t>номер месяца (проставляется знак «Х»)</t>
  </si>
  <si>
    <r>
      <t>код инспекции МНС (управления (отдела) по работе с плательщиками) по месту расположения объекта (места)</t>
    </r>
    <r>
      <rPr>
        <vertAlign val="superscript"/>
        <sz val="7"/>
        <rFont val="Tahoma"/>
        <family val="2"/>
      </rPr>
      <t>1</t>
    </r>
  </si>
  <si>
    <t>наименование территории сельской местности либо малого городского поселения</t>
  </si>
  <si>
    <t>наименование сельсовета</t>
  </si>
  <si>
    <t>наименование населенного пункта</t>
  </si>
  <si>
    <t>тип элемента улично-дорожной сети и приравненного к нему элемента градостроительной планировочной структуры</t>
  </si>
  <si>
    <t xml:space="preserve">(индивидуальный предприниматель) </t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</si>
  <si>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</si>
  <si>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</si>
  <si>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</si>
  <si>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</si>
  <si>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</si>
  <si>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</si>
  <si>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Налоги и сборы, исчисляемые согласно установленному законодательными актами порядку из выручки, от реализации на возмездной основе произведенных товаров (работ, услуг), товаров приобретенных, основных средств, нематериальных активов; предприятия как имущественного комплекса, имущественных прав, ценных бумаг</t>
  </si>
  <si>
    <t>Сальдо внереализационных доходов и расходов (+, –)
(строка 4.1 – строка 4.2):</t>
  </si>
  <si>
    <t>внереализационные доходы, указанные в подпунктах 3.18, 3.20, 3.21 и 3.35 пункта 3 статьи 174 Налогового кодекса Республики Беларусь, в том числе:</t>
  </si>
  <si>
    <t>4.1.1.1</t>
  </si>
  <si>
    <t>внереализационные доходы, указанные в подпункте 3.18 статьи 174 Налогового кодекса Республики Беларусь</t>
  </si>
  <si>
    <t>4.1.2</t>
  </si>
  <si>
    <r>
      <t>дивиденды от источников за пределами Республики Беларусь, а также доходы учредителей (участников, акционеров) в виде курсовых разниц, возникающих при переоценке дебиторской задолженности по расчетам с иностранными организациями по причитающимся от них дивидендам</t>
    </r>
    <r>
      <rPr>
        <vertAlign val="superscript"/>
        <sz val="7"/>
        <color indexed="8"/>
        <rFont val="Tahoma"/>
        <family val="2"/>
      </rPr>
      <t>7</t>
    </r>
  </si>
  <si>
    <t>4.1.3</t>
  </si>
  <si>
    <r>
      <t>иные внереализационные доходы, подлежащие налогообложению согласно законодательству иностранного государства (за исключением указываемых в строке 5)</t>
    </r>
    <r>
      <rPr>
        <vertAlign val="superscript"/>
        <sz val="7"/>
        <color indexed="8"/>
        <rFont val="Tahoma"/>
        <family val="2"/>
      </rPr>
      <t>7</t>
    </r>
  </si>
  <si>
    <t>внереализационные расходы, указанные в подпунктах 3.19, 3.26, 3.27, 3.40 и 3.41 пункта 3 статьи 175 Налогового кодекса Республики Беларусь</t>
  </si>
  <si>
    <t>4.2.2</t>
  </si>
  <si>
    <r>
      <t>налоги (сборы, отчисления), уплаченные (удержанные) согласно законодательству иностранного государства, в отношении которых не предусмотрено устранение двойного налогообложения</t>
    </r>
    <r>
      <rPr>
        <vertAlign val="superscript"/>
        <sz val="7"/>
        <color indexed="8"/>
        <rFont val="Tahoma"/>
        <family val="2"/>
      </rPr>
      <t>7</t>
    </r>
  </si>
  <si>
    <r>
      <t>Выручка (доход) белорусской организации от деятельности за пределами Республики Беларусь</t>
    </r>
    <r>
      <rPr>
        <vertAlign val="superscript"/>
        <sz val="7"/>
        <color indexed="8"/>
        <rFont val="Tahoma"/>
        <family val="2"/>
      </rPr>
      <t>7</t>
    </r>
  </si>
  <si>
    <t>6</t>
  </si>
  <si>
    <t>Расходы белорусской организации в связи с деятельностью за пределами Республики Беларусь (строка 6.1 + строка 6.2), в том числе:</t>
  </si>
  <si>
    <r>
      <t>затраты и внереализационные расходы белорусской организации по деятельности за пределами Республики Беларусь</t>
    </r>
    <r>
      <rPr>
        <vertAlign val="superscript"/>
        <sz val="7"/>
        <color indexed="8"/>
        <rFont val="Tahoma"/>
        <family val="2"/>
      </rPr>
      <t>7</t>
    </r>
  </si>
  <si>
    <r>
      <t>налоги (сборы, отчисления), уплачиваемые белорусской организацией согласно законодательству иностранного государства из выручки по деятельности за пределами Республики Беларусь</t>
    </r>
    <r>
      <rPr>
        <vertAlign val="superscript"/>
        <sz val="7"/>
        <color indexed="8"/>
        <rFont val="Tahoma"/>
        <family val="2"/>
      </rPr>
      <t>7</t>
    </r>
  </si>
  <si>
    <t>7</t>
  </si>
  <si>
    <r>
      <t>Прибыль (+) либо убыток (–) белорусской организации от деятельности за пределами Республики Беларусь (строка 5 – строка 6.1 – строка 6.2)</t>
    </r>
    <r>
      <rPr>
        <vertAlign val="superscript"/>
        <sz val="7"/>
        <rFont val="Tahoma"/>
        <family val="2"/>
      </rPr>
      <t>6</t>
    </r>
  </si>
  <si>
    <t>Прибыль (+), откорректированная в случаях, установленных главой 11 Налогового кодекса Республики Беларусь</t>
  </si>
  <si>
    <t>Прибыль, освобождаемая от налогообложения (не более строки 10)</t>
  </si>
  <si>
    <t>8</t>
  </si>
  <si>
    <t>Прибыль, освобождаемая от налогообложения, которая не зависит от характера реализации товаров (работ, услуг), имущественных прав (не более (строка 10 – строка 11))</t>
  </si>
  <si>
    <t>Прибыль, освобождаемая от налогообложения – всего (строка 11 + строка 12) (не более строки 10)</t>
  </si>
  <si>
    <r>
      <t>в том числе прибыль белорусской организации к налогообложению от деятельности за пределами Республики Беларусь (не более строки 14)</t>
    </r>
    <r>
      <rPr>
        <vertAlign val="superscript"/>
        <sz val="7"/>
        <rFont val="Tahoma"/>
        <family val="2"/>
      </rPr>
      <t>7</t>
    </r>
  </si>
  <si>
    <r>
      <t>Прибыль к налогообложению, уменьшенная на сумму перенесенного убытка (перенесенных убытков) (строка 6 раздела II части II)</t>
    </r>
    <r>
      <rPr>
        <vertAlign val="superscript"/>
        <sz val="7"/>
        <color indexed="8"/>
        <rFont val="Tahoma"/>
        <family val="2"/>
      </rPr>
      <t>8</t>
    </r>
  </si>
  <si>
    <t>Налог на прибыль по валовой прибыли (строка 14 (при переносе убытков – строка 15) х размер ставки / 100), в том числе:</t>
  </si>
  <si>
    <r>
      <t>налог на прибыль, исчисленный белорусской организацией в соответствии с законодательством Республики Беларусь, от деятельности за пределами Республики Беларусь</t>
    </r>
    <r>
      <rPr>
        <vertAlign val="superscript"/>
        <sz val="7"/>
        <rFont val="Tahoma"/>
        <family val="2"/>
      </rPr>
      <t>7</t>
    </r>
  </si>
  <si>
    <t>16.1</t>
  </si>
  <si>
    <t>16.2</t>
  </si>
  <si>
    <r>
      <t>налог на прибыль, исчисленный белорусской организацией в соответствии с законодательством Республики Беларусь в отношении дохода, подлежащего налогообложению в иностранном государстве (за исключением налога на прибыль, указанного в строке 16.1)</t>
    </r>
    <r>
      <rPr>
        <vertAlign val="superscript"/>
        <sz val="7"/>
        <rFont val="Tahoma"/>
        <family val="2"/>
      </rPr>
      <t>7</t>
    </r>
  </si>
  <si>
    <t>Сумма уменьшения налога на прибыль по иным основаниям (строка 18.1 + строка 18.2), в том числе:</t>
  </si>
  <si>
    <t>18.1</t>
  </si>
  <si>
    <t>18.2</t>
  </si>
  <si>
    <t>сумма налога на прибыль, от уплаты которого плательщик освобожден</t>
  </si>
  <si>
    <t>сумма уменьшения налога на прибыль по основаниям, не указанным в строке 18.1</t>
  </si>
  <si>
    <r>
      <t>Налог на прибыль (доходы), уплаченный в иностранном государстве, не превышающий суммы налога на прибыль, подлежащей уплате (уплаченной) в Республике Беларусь в отношении дохода, полученного в иностранном государстве</t>
    </r>
    <r>
      <rPr>
        <vertAlign val="superscript"/>
        <sz val="7"/>
        <color indexed="8"/>
        <rFont val="Tahoma"/>
        <family val="2"/>
      </rPr>
      <t>7</t>
    </r>
  </si>
  <si>
    <t>Налог на доходы, удержанный и перечисленный в бюджет Республики Беларусь налоговым агентом, в отношении которых иностранная организация, осуществляющая деятельность в Республике Беларусь через постоянное представительство, является плательщиком налога на прибыль в Республике Беларусь</t>
  </si>
  <si>
    <r>
      <t>2/3 суммы налога на прибыль за III квартал истекшего налогового периода</t>
    </r>
    <r>
      <rPr>
        <vertAlign val="superscript"/>
        <sz val="7"/>
        <color indexed="8"/>
        <rFont val="Tahoma"/>
        <family val="2"/>
      </rPr>
      <t>8</t>
    </r>
  </si>
  <si>
    <t>24.2</t>
  </si>
  <si>
    <t>в том числе к уплате в соответствии с главой 11 Налогового кодекса Республики Беларусь</t>
  </si>
  <si>
    <t>Сведения о занижении (завышении) суммы налога, подлежащей уплате (возврату) 
по налоговой декларации (расчету), в которой обнаружены неполнота сведений или ошибки</t>
  </si>
  <si>
    <t>исчислено в соответствии с пунктом 6 статьи 33 Налогового кодекса Республики Беларусь</t>
  </si>
  <si>
    <t>исчислено в соответствии с пунктом 6 статьи 73 Налогового кодекса Республики Беларусь</t>
  </si>
  <si>
    <t>исчислено в соответствии с пунктом 8 статьи 73 Налогового кодекса Республики Беларусь</t>
  </si>
  <si>
    <t>исчислено в соответствии с главой 11 Налогового кодекса Республики Беларусь</t>
  </si>
  <si>
    <t>Сведения о сумме убытка (суммах убытков), на которую плательщик имеет право уменьшить налоговую базу, 
и расчет прибыли к налогообложению, уменьшенной на убытки предыдущих налоговых периодов[10]</t>
  </si>
  <si>
    <t>прибыль, освобождаемая от налогообложения налогом на прибыль, относящаяся к первой группе</t>
  </si>
  <si>
    <t>прибыль, освобождаемая от налогообложения налогом на прибыль, относящаяся ко второй группе</t>
  </si>
  <si>
    <t>убыток, применяемый к уменьшению за счет прибыли, освобождаемой от налогообложения 
(строка 2 x строка 1.1.1 / строка 1.1)</t>
  </si>
  <si>
    <t>убыток, применяемый к уменьшению за счет прибыли, освобождаемой от налогообложения 
(строка 3 x строка 1.2.1 / строка 1.2)</t>
  </si>
  <si>
    <t>убыток, применяемый к уменьшению за счет прибыли, освобождаемой от налогообложения (строка 4 x (строка 13 раздела I части I – строка 1.1.1 – строка 1.2.1) / (строка 1 – строка 1.1 – строка 1.2)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</si>
  <si>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</si>
  <si>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</si>
  <si>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</si>
  <si>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</si>
  <si>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</si>
  <si>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Беларусь».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</si>
  <si>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</si>
  <si>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</si>
  <si>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</si>
  <si>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</si>
  <si>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</si>
  <si>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</si>
  <si>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</si>
  <si>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</si>
  <si>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</si>
  <si>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</si>
  <si>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</si>
  <si>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</si>
  <si>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</si>
  <si>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</si>
  <si>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</si>
  <si>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</si>
  <si>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к постановлению</t>
  </si>
  <si>
    <t>Министерства</t>
  </si>
  <si>
    <t>Республики Беларусь</t>
  </si>
  <si>
    <t>Расчет налоговой базы (валовой прибыли) и суммы налога на прибыль</t>
  </si>
  <si>
    <t>Раздел II</t>
  </si>
  <si>
    <t>1.1</t>
  </si>
  <si>
    <t>1.2</t>
  </si>
  <si>
    <t>Часть III</t>
  </si>
  <si>
    <t>Приложение</t>
  </si>
  <si>
    <t>ИНСТРУКЦИЯ</t>
  </si>
  <si>
    <t>о порядке заполнения налоговых деклараций (расчетов) по налогам (сборам), книги покупок</t>
  </si>
  <si>
    <t>Часть I</t>
  </si>
  <si>
    <t>Раздел I</t>
  </si>
  <si>
    <t>Остаток неперенесенного убытка на начало налогового периода</t>
  </si>
  <si>
    <t>по первой группе</t>
  </si>
  <si>
    <t>Сумма убытков по первой группе</t>
  </si>
  <si>
    <t>факти-
ческая</t>
  </si>
  <si>
    <t>Сумма убытков, не перенесенная на будущее по состоянию на конец налогового периода</t>
  </si>
  <si>
    <t>по второй группе</t>
  </si>
  <si>
    <t xml:space="preserve">ИТОГО </t>
  </si>
  <si>
    <t>х</t>
  </si>
  <si>
    <t>Расчет прибыли к налогообложению, уменьшенной на убытки предыдущих налоговых периодов</t>
  </si>
  <si>
    <t>по налогам и сборам</t>
  </si>
  <si>
    <t>(фамилия, собственное имя, отчество (если таковое имеется) ответственного лица, телефон)</t>
  </si>
  <si>
    <t>Признак</t>
  </si>
  <si>
    <t>Внесение изменений и (или) дополнений в часть I налоговой декларации (расчета)</t>
  </si>
  <si>
    <t>Внесение изменений и (или) дополнений в часть II налоговой декларации (расчета)</t>
  </si>
  <si>
    <t>Признак представления налоговой декларации (расчета)</t>
  </si>
  <si>
    <t>по налогу на прибыль</t>
  </si>
  <si>
    <t>(номер месяца)</t>
  </si>
  <si>
    <t>(дата)</t>
  </si>
  <si>
    <t>15</t>
  </si>
  <si>
    <t>16</t>
  </si>
  <si>
    <t>17</t>
  </si>
  <si>
    <t>18</t>
  </si>
  <si>
    <t>19</t>
  </si>
  <si>
    <t>20</t>
  </si>
  <si>
    <t>21</t>
  </si>
  <si>
    <t>23</t>
  </si>
  <si>
    <t>Значение показателя</t>
  </si>
  <si>
    <t>Дата уплаты налога на прибыль (доход), уплаченного в Республике Беларусь в отношении дохода, полученного в иностранном государстве</t>
  </si>
  <si>
    <t>Получено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</si>
  <si>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</si>
  <si>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</si>
  <si>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</si>
  <si>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</si>
  <si>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</si>
  <si>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</si>
  <si>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</si>
  <si>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</si>
  <si>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</si>
  <si>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</si>
  <si>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</si>
  <si>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</si>
  <si>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ИТОГО</t>
  </si>
  <si>
    <t>ПОРЯДОК ЗАПОЛНЕНИЯ НАЛОГОВОЙ ДЕКЛАРАЦИИ (РАСЧЕТА) ПО НАЛОГУ НА ПРИБЫЛЬ</t>
  </si>
  <si>
    <t>Перейти к Инструкции по заполнению формы</t>
  </si>
  <si>
    <t>Расчет суммы налога на прибыль по валовой прибыли</t>
  </si>
  <si>
    <t>в том числе к доплате (уменьшению) по акту проверки</t>
  </si>
  <si>
    <t>часть I «Расчет налоговой базы (валовой прибыли) и суммы налога на прибыль»;</t>
  </si>
  <si>
    <t xml:space="preserve">ГЛАВА 1 </t>
  </si>
  <si>
    <t>фактически полученных в течение налогового периода доходов по строке 1;</t>
  </si>
  <si>
    <t>фактически произведенных в течение налогового периода расходов по строке 2;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</si>
  <si>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</si>
  <si>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</si>
  <si>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2.1</t>
  </si>
  <si>
    <t>сумма инвестиционного вычета</t>
  </si>
  <si>
    <t>2.2</t>
  </si>
  <si>
    <t>Другие сведения</t>
  </si>
  <si>
    <t>Наименование вида деятельности</t>
  </si>
  <si>
    <t>Сведения о торговом объекте (месте), объекте общественного питания, бытового обслуживания</t>
  </si>
  <si>
    <t>код типа объекта (места)</t>
  </si>
  <si>
    <t>название объекта (места)</t>
  </si>
  <si>
    <t>место нахождения (адрес)</t>
  </si>
  <si>
    <t>область</t>
  </si>
  <si>
    <t>район</t>
  </si>
  <si>
    <t>тип населен-
ного пункта</t>
  </si>
  <si>
    <t>наименова-ние элеме-нта улично-дорожной сети и приравненного к нему элемента градострои-
тельной планировочной структуры</t>
  </si>
  <si>
    <t>дома</t>
  </si>
  <si>
    <t>кор-
пуса</t>
  </si>
  <si>
    <t>поме-
щения</t>
  </si>
  <si>
    <t>Средняя численность работников за календарный месяц, чел.</t>
  </si>
  <si>
    <t>управление (отдел) по работе с плательщиками</t>
  </si>
  <si>
    <t>(наименование района)</t>
  </si>
  <si>
    <t>11.1</t>
  </si>
  <si>
    <t>перед</t>
  </si>
  <si>
    <t>(наименование организации)</t>
  </si>
  <si>
    <t>11.2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</si>
  <si>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</si>
  <si>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</si>
  <si>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</si>
  <si>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Убыток (–) (строка 1 – строка 2 – строка 3 + строка 4 + строка 7)</t>
  </si>
  <si>
    <t>часть IV «Расчет подоходного налога с физических лиц, исчисленного банками с доходов в виде процентов по вкладам (депозитам) и денежным средствам, находящимся на текущих (расчетных) банковских счетах»;</t>
  </si>
  <si>
    <t>часть V «Другие сведения»;</t>
  </si>
  <si>
    <t>Внесение изменений и (или) дополнений в налоговую декларацию (расчет):</t>
  </si>
  <si>
    <t>месяц</t>
  </si>
  <si>
    <t>24</t>
  </si>
  <si>
    <t>24.1</t>
  </si>
  <si>
    <t>Раздел III</t>
  </si>
  <si>
    <t>внереализационные доходы, в том числе</t>
  </si>
  <si>
    <t>внереализационные расходы, в том числе</t>
  </si>
  <si>
    <t>7.1</t>
  </si>
  <si>
    <t>Форма</t>
  </si>
  <si>
    <t>Пометить Х</t>
  </si>
  <si>
    <t>Внесение изменений и (или) дополнений в часть III налоговой декларации (расчета)</t>
  </si>
  <si>
    <r>
      <t>УНП</t>
    </r>
    <r>
      <rPr>
        <vertAlign val="superscript"/>
        <sz val="8"/>
        <rFont val="Tahoma"/>
        <family val="2"/>
      </rPr>
      <t>1</t>
    </r>
  </si>
  <si>
    <r>
      <t>ОКЭД</t>
    </r>
    <r>
      <rPr>
        <vertAlign val="superscript"/>
        <sz val="8"/>
        <rFont val="Tahoma"/>
        <family val="2"/>
      </rPr>
      <t>2</t>
    </r>
  </si>
  <si>
    <r>
      <t>(наименование плательщика)</t>
    </r>
    <r>
      <rPr>
        <vertAlign val="superscript"/>
        <sz val="7"/>
        <rFont val="Tahoma"/>
        <family val="2"/>
      </rPr>
      <t>3</t>
    </r>
  </si>
  <si>
    <r>
      <t>(место нахождения плательщика)</t>
    </r>
    <r>
      <rPr>
        <vertAlign val="superscript"/>
        <sz val="7"/>
        <rFont val="Tahoma"/>
        <family val="2"/>
      </rPr>
      <t>3</t>
    </r>
  </si>
  <si>
    <r>
      <t>(место осуществления деятельности в Республике Беларусь)</t>
    </r>
    <r>
      <rPr>
        <vertAlign val="superscript"/>
        <sz val="7"/>
        <rFont val="Tahoma"/>
        <family val="2"/>
      </rPr>
      <t>4</t>
    </r>
  </si>
  <si>
    <r>
      <t>1</t>
    </r>
    <r>
      <rPr>
        <sz val="7"/>
        <rFont val="Tahoma"/>
        <family val="2"/>
      </rPr>
      <t xml:space="preserve"> Учетный номер плательщика.</t>
    </r>
  </si>
  <si>
    <r>
      <t>3</t>
    </r>
    <r>
      <rPr>
        <sz val="7"/>
        <rFont val="Tahoma"/>
        <family val="2"/>
      </rPr>
      <t xml:space="preserve"> Для иностранной организации указываются наименование и адрес места нахождения на государственном языке страны места нахождения в соответствии с учредительными документами.</t>
    </r>
  </si>
  <si>
    <r>
      <t>4</t>
    </r>
    <r>
      <rPr>
        <sz val="7"/>
        <rFont val="Tahoma"/>
        <family val="2"/>
      </rPr>
      <t xml:space="preserve"> Заполняется иностранными организациями, осуществляющими деятельность в Республике Беларусь через постоянное представительство.</t>
    </r>
  </si>
  <si>
    <r>
      <t>(номер месяца)</t>
    </r>
    <r>
      <rPr>
        <vertAlign val="superscript"/>
        <sz val="7"/>
        <rFont val="Tahoma"/>
        <family val="2"/>
      </rPr>
      <t>5</t>
    </r>
  </si>
  <si>
    <t>Расчет налоговой базы (валовой прибыли)</t>
  </si>
  <si>
    <t>6.1</t>
  </si>
  <si>
    <t>6.2</t>
  </si>
  <si>
    <t>Налоговая база (строка 8 + строка 9)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</si>
  <si>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</si>
  <si>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строке 1.1 раздела II части II заполняется строка 1.1.1 раздела II части II;</t>
  </si>
  <si>
    <t>строке 1.2 раздела II части II заполняется строка 1.2.1 раздела II части II;</t>
  </si>
  <si>
    <t>строке 2 раздела II части II заполняется строка 2.1 раздела II части II;</t>
  </si>
  <si>
    <t>строке 3 раздела II части II заполняется строка 3.1 раздела II части II;</t>
  </si>
  <si>
    <t>строке 4 раздела II части II заполняется строка 4.1 раздела II части II.</t>
  </si>
  <si>
    <t>При наличии показателей в строке 13 раздела I части I значение строки 2 раздела II части II не может быть равно значению строки 2.2 раздела II части II, значение строки 3 раздела II части II не может быть равно значению строки 3.2 раздела II части II, а значение строки 4 раздела II части II не может быть равно значению строки 4.2 раздела II части II;</t>
  </si>
  <si>
    <t>Показатель графы 8 раздела I части II налоговой декларации (расчета) по строке за соответствующий налоговый период определяется как разница между суммой, отражаемой в соответствующей строке графы 2 раздела I части II налоговой декларации (расчета), и суммой, отражаемой в графе 3 строки 5 раздела II части II налоговой декларации (расчета). Показатель графы 8 раздела I части II декларации должен быть больше либо равен сумме показателей граф 9 и 10.</t>
  </si>
  <si>
    <t>Прибыль (+) (строка 1 – строка 2 – строка 3 + строка 4 + строка 7 + строка 7.1)</t>
  </si>
  <si>
    <t>Прибыль к налогообложению (строка 10 – строка 13)</t>
  </si>
  <si>
    <t>Сумма налога на прибыль, от уплаты которого плательщик освобожден, остающаяся в распоряжении плательщика в связи с целевым использованием</t>
  </si>
  <si>
    <t>Сумма убытков
по второй группе</t>
  </si>
  <si>
    <t>налоговая база с учетом суммы прибыли, освобождаемой от налогообложения налогом на прибыль, исчисленная по второй группе, в том числе</t>
  </si>
  <si>
    <t>8.1</t>
  </si>
  <si>
    <t>Должностное лицо инспекции МНС 
(управления (отдела) по работе с плательщиками)</t>
  </si>
  <si>
    <t>Штамп или отметка</t>
  </si>
  <si>
    <t>инспекции МНС</t>
  </si>
  <si>
    <t>(управления (отдела)</t>
  </si>
  <si>
    <t>по работе с плательщиками)</t>
  </si>
  <si>
    <t>итого</t>
  </si>
  <si>
    <t>Отчетный период, за который обнаружены неполнота сведений или ошибки, приведшие к занижению (завышению) суммы налога за этот период</t>
  </si>
  <si>
    <t>Сумма налога к уплате (возврату) за соответствующий отчетный период, за который обнаружены неполнота сведений или ошибки (+, –)</t>
  </si>
  <si>
    <t>I квартал</t>
  </si>
  <si>
    <t>II квартал</t>
  </si>
  <si>
    <t>III квартал</t>
  </si>
  <si>
    <t>IV квартал</t>
  </si>
  <si>
    <t xml:space="preserve">Итого за год, в том числе: </t>
  </si>
  <si>
    <t>Часть II</t>
  </si>
  <si>
    <t>Сведения о сумме убытка (суммах убытков), на которую плательщик имеет право уменьшить налоговую базу текущего налогового периода</t>
  </si>
  <si>
    <t xml:space="preserve">1. Всего, в том числе: </t>
  </si>
  <si>
    <t>1.1. по первой группе</t>
  </si>
  <si>
    <t xml:space="preserve">1.2. по второй группе </t>
  </si>
  <si>
    <t>Если сумма, отражаемая в графе 3 строки 5 раздела II части II налоговой декларации (расчета), больше показателя графы 2 раздела I части II по строке более раннего налогового периода, то по графе 8 раздела I части II за этот период указывается значение «0» (ноль), а образовавшаяся при этом разница уменьшает показатель графы 2 раздела I части II по строке следующего налогового периода.</t>
  </si>
  <si>
    <t>Показатель графы 9 раздела I части II налоговой декларации (расчета) по строке за соответствующий налоговый период определяется как разница между суммой, отражаемой в соответствующей строке графы 4 раздела I части II налоговой декларации (расчета), и суммой, отражаемой в графе 3 строки 2 раздела II части II налоговой декларации (расчета).</t>
  </si>
  <si>
    <t>Если сумма, отражаемая в графе 3 строки 2 раздела II части II налоговой декларации (расчета), больше показателя графы 4 раздела I части II по строке более раннего налогового периода, то по графе 9 раздела I части II за этот период указывается значение «0» (ноль), а образовавшаяся при этом разница уменьшает показатель графы 4 раздела I части II по строке следующего налогового периода.</t>
  </si>
  <si>
    <t>Показатель графы 10 раздела I части II налоговой декларации (расчета) по строке за соответствующий налоговый период определяется как разница между суммой, отражаемой в соответствующей строке графы 6 раздела I части II налоговой декларации (расчета), и суммой, отражаемой в графе 3 строки 3 раздела II части II налоговой декларации (расчета).</t>
  </si>
  <si>
    <t>Налог на прибыль, исчисленный для уплаты в Республике Беларусь (строка 16 – строка 17 – строка 18 – строка 19 – строка 20)</t>
  </si>
  <si>
    <t>Налог на прибыль, исчисленный по предыдущей налоговой декларации (расчету) (строка 21 предыдущей налоговой декларации (расчета))</t>
  </si>
  <si>
    <t>Налог на прибыль к уплате (возврату) 
(строка 21 – строка 22 – строка 23)</t>
  </si>
  <si>
    <t>Расчет 2/3 суммы налога на прибыль за III квартал текущего налогового периода[9]</t>
  </si>
  <si>
    <t>Форма действует начиная с 15.02.2020 года</t>
  </si>
  <si>
    <t>Инструкция по заполнению формы действует начиная с 15.02.2020 года</t>
  </si>
  <si>
    <t>В разделе (части) «Другие сведения» налоговых деклараций (расчетов) по налогу на прибыль, налогу при упрощенной системе налогообложения и единому налогу для производителей сельскохозяйственной продукции значение показателя по строке «Среднесписочная численность работников за отчетный период, чел.» определяется в порядке, установленном постановлением Министерства статистики и анализа Республики Беларусь от 29 июля 2008 г. № 92 «Об утверждении Указаний по заполнению в формах государственных статистических наблюдений статистических показателей по труду».</t>
  </si>
  <si>
    <t>В части «Другие сведения» налоговой декларации (расчета) по налогу на прибыль, которая представляется в налоговый орган по месту нахождения представительства иностранной организации, а также в налоговый орган по каждому месту осуществления предпринимательской деятельности через постоянное представительство, сведения о среднесписочной численности работников за отчетный период, фонде заработной платы и суммах подоходного налога с физических лиц отражаются в ней в количестве, сумме, которые относятся к деятельности соответствующего представительства, постоянного представительства (без их дублирования).</t>
  </si>
  <si>
    <t>заполнение строк 1.1, 2.4, 2.4.1 не является обязательным;</t>
  </si>
  <si>
    <t>Иностранные организации, состоящие на учете в налоговых органах в связи с осуществлением деятельности, определенной в пунктах 3 и 4 статьи 180 Налогового кодекса Республики Беларусь, представляют в налоговый орган по каждому месту такой деятельности за отчетный период, на который приходится ее начало, налоговую декларацию (расчет) с указанием даты начала деятельности, но вправе не отражать в ней и в последующих налоговых декларациях (расчетах) данные, необходимые для исчисления налога на прибыль, до того отчетного периода, на который приходится день истечения периода, указанного в пунктах 3 и 4 статьи 180 Налогового кодекса Республики Беларусь, а если более длительный период определен соответствующим международным договором Республики Беларусь по вопросам налогообложения, применяемым Республикой Беларусь, – до того отчетного периода, на который приходится день истечения такого определенного международным договором периода. При этом в налоговой декларации (расчете), представляемой за отчетный период, на который приходится указанный в настоящей части день истечения периода, определение налоговой базы и исчисление налога на прибыль производится иностранной организацией исходя из прибыли, полученной иностранной организацией с начала осуществления деятельности на территории Республики Беларусь через соответствующее место деятельности;</t>
  </si>
  <si>
    <t>46.17[1]. при наличии (установлении) ставок налога на прибыль, отличных от содержащихся в графах 4–9 раздела I части I, такие ставки отражаются в графе 10 раздела I части I;</t>
  </si>
  <si>
    <t>47.3. при наличии (установлении) ставок налога на прибыль, отличных от содержащихся в графах 4–9 раздела II части II, такие ставки отражаются в графе 10 раздела II части II.</t>
  </si>
  <si>
    <t>При заполнении раздела II части II (за исключением строк 2, 2.1, 2.2, 3, 3.1, 3.2, 4, 4.1, 4.2) налоговой декларации (расчета) сначала заполняются показатели, отражаемые в графах 4–10. Показатели графы 3 при этом определяются посредством суммирования показателей граф 4–10. При заполнении раздела II части II показатель строки 15 раздела I части I не может иметь отрицательное значение.</t>
  </si>
  <si>
    <t>Распределение показателей, отражаемых по строкам 2 и 3 в графе 3, производится исходя из удельного веса значений показателей, отражаемых соответственно по строкам 1.1 и 1.2 в графах 4–10, в общей сумме значений названных показателей (показатель графы 3 соответственно строк 1.1 и 1.2).</t>
  </si>
  <si>
    <t>Распределение показателей, отражаемых по строкам 2.1 и 3.1 в графе 3, производится исходя из удельного веса значений показателей, отражаемых соответственно по строкам 1.1.1 и 1.2.1 в графах 4–10, в общей сумме значений названных показателей (показатель графы 3 соответственно строк 1.1.1 и 1.2.1).</t>
  </si>
  <si>
    <t>Показатели, отражаемые в графах 4–10 строки 2.2, определяются в виде разницы между показателями строк 2 и 2.1 по соответствующим графам.</t>
  </si>
  <si>
    <t>Показатели, отражаемые в графах 4–10 строки 3.2, определяются в виде разницы между показателями строк 3 и 3.1 по соответствующим графам.</t>
  </si>
  <si>
    <t>Распределение показателя, отражаемого по строке 4 в графе 3, производится исходя из удельного веса значений показателей, отражаемых по строке 1 в графах 4–10, в общей сумме значений названных показателей (показатель графы 3 строки 1).</t>
  </si>
  <si>
    <t>Показатели, отражаемые в графах 4–10 строки 4.2, определяются в виде разницы между показателями строк 4 и 4.1 по соответствующим графам.</t>
  </si>
  <si>
    <t>2/3 суммы налога на прибыль за III квартал текущего налогового периода (строка 24 раздела I части I налоговой декларации (расчета) за III квартал текущего налогового периода х 2/3)</t>
  </si>
  <si>
    <t>IV квартал в размере 2/3 суммы налога на прибыль, исчисленной исходя из суммы налога на прибыль за III квартал</t>
  </si>
  <si>
    <r>
      <t>Налоговый период</t>
    </r>
    <r>
      <rPr>
        <vertAlign val="superscript"/>
        <sz val="8"/>
        <rFont val="Tahoma"/>
        <family val="2"/>
      </rPr>
      <t>11</t>
    </r>
  </si>
  <si>
    <t>Сумма убытка в целом по организации и (или) сумма неперенесенного убытка[12]</t>
  </si>
  <si>
    <t>подлежащая переносу (графа 3 или графа 2 х графа 3 / (графа 3 + графа 5), но не более графы 3), и (или) сумма неперенесенного убытка</t>
  </si>
  <si>
    <t>подлежащая переносу (графа 5 или графа 2 х графа 5 / (графа 3 + графа 5), но не более графы 5), и (или) сумма неперенесенного убытка</t>
  </si>
  <si>
    <t>Сумма убытка, оставшаяся после исключения убытков, полученных от первой и второй групп операций (графа 2 – графа 4 – графа 6), и (или) сумма неперенесенного убытка</t>
  </si>
  <si>
    <t>в целом по организации</t>
  </si>
  <si>
    <t>Часть IV</t>
  </si>
  <si>
    <t>К налоговой декларации (расчету) прилагаются сведения о размере и составе использованных льгот согласно приложению к настоящей форме</t>
  </si>
  <si>
    <t xml:space="preserve">Руководитель организации </t>
  </si>
  <si>
    <t xml:space="preserve">или уполномоченное им лицо </t>
  </si>
  <si>
    <t>Расчет суммы налога на прибыль с дивидендов[13]</t>
  </si>
  <si>
    <t>Общая сумма прибыли, распределенной в качестве дивидендов</t>
  </si>
  <si>
    <t>Сумма дивидендов, полученная белорусской организацией, начислившей дивиденды (не более строки 1)</t>
  </si>
  <si>
    <t>Размер ставки, %</t>
  </si>
  <si>
    <r>
      <t>Расчет суммы налога</t>
    </r>
    <r>
      <rPr>
        <vertAlign val="superscript"/>
        <sz val="8"/>
        <color indexed="8"/>
        <rFont val="Tahoma"/>
        <family val="2"/>
      </rPr>
      <t>14</t>
    </r>
  </si>
  <si>
    <t>Расчет налога на прибыль с дивидендов, начисленных</t>
  </si>
  <si>
    <t>(наименование, УНП белорусской организации, получающей дивиденды)</t>
  </si>
  <si>
    <t>Сумма дивидендов, причитающаяся белорусской организации</t>
  </si>
  <si>
    <t>Налоговая база по налогу на прибыль с дивидендов
(строка 1 – строка 2) x строка 4.3 / строка 1)</t>
  </si>
  <si>
    <t>Налог на прибыль с дивидендов (строка 4.4 x строка 3 / 100)</t>
  </si>
  <si>
    <t>Всего налога на прибыль с дивидендов</t>
  </si>
  <si>
    <t>по акту проверки</t>
  </si>
  <si>
    <t>4.1</t>
  </si>
  <si>
    <t>4.2</t>
  </si>
  <si>
    <t>4.3</t>
  </si>
  <si>
    <t>4.4</t>
  </si>
  <si>
    <t>4.5</t>
  </si>
  <si>
    <t>5</t>
  </si>
  <si>
    <t>5.1</t>
  </si>
  <si>
    <t>5.1.1</t>
  </si>
  <si>
    <t>5.1.2</t>
  </si>
  <si>
    <t>(период, за который начислены дивиденды; дата начисления дивидендов)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</si>
  <si>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</si>
  <si>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r>
      <t>Код льготы</t>
    </r>
    <r>
      <rPr>
        <vertAlign val="superscript"/>
        <sz val="8"/>
        <rFont val="Tahoma"/>
        <family val="2"/>
      </rPr>
      <t>1</t>
    </r>
  </si>
  <si>
    <r>
      <t>Размер льготируемой налоговой базы</t>
    </r>
    <r>
      <rPr>
        <vertAlign val="superscript"/>
        <sz val="8"/>
        <rFont val="Tahoma"/>
        <family val="2"/>
      </rPr>
      <t>2</t>
    </r>
  </si>
  <si>
    <t>По части I налоговой декларации (расчета)</t>
  </si>
  <si>
    <t>По части III налоговой декларации (расчета)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</si>
  <si>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</si>
  <si>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</si>
  <si>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Если сумма, отражаемая в графе 3 строки 3 раздела II части II налоговой декларации (расчета), больше показателя графы 6 раздела I части II по строке более раннего налогового периода, то по графе 10 раздела I части II за этот период указывается значение «0» (ноль), а образовавшаяся при этом разница уменьшает показатель графы 6 раздела I части II по строке следующего налогового периода.</t>
  </si>
  <si>
    <t>При наличии в строках граф 8, 9, 10 раздела I части II налоговой декларации (расчета) сумм неперенесенных убытков по состоянию на конец предшествующего налогового периода эти суммы переносятся в графы 2, 4, 6 таблицы раздела I части II налоговой декларации (расчета) за следующий налоговый период по строке за соответствующий налоговый период;</t>
  </si>
  <si>
    <t>в связи с обнаружением неполноты сведений или ошибок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</si>
  <si>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</si>
  <si>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приложение.</t>
  </si>
  <si>
    <t>I</t>
  </si>
  <si>
    <t>II</t>
  </si>
  <si>
    <t>III</t>
  </si>
  <si>
    <t>IV</t>
  </si>
  <si>
    <t>год</t>
  </si>
  <si>
    <t>за</t>
  </si>
  <si>
    <t>года</t>
  </si>
  <si>
    <t>№ п/п</t>
  </si>
  <si>
    <t>Наименование показателей</t>
  </si>
  <si>
    <t>По сроку уплаты</t>
  </si>
  <si>
    <t>НАЛОГОВАЯ ДЕКЛАРАЦИЯ (РАСЧЕТ)</t>
  </si>
  <si>
    <t>Всего</t>
  </si>
  <si>
    <t>2.</t>
  </si>
  <si>
    <t>3.</t>
  </si>
  <si>
    <t>4.</t>
  </si>
  <si>
    <t>5.</t>
  </si>
  <si>
    <t>14.1.</t>
  </si>
  <si>
    <t>Январь</t>
  </si>
  <si>
    <t>Июль</t>
  </si>
  <si>
    <t>Февраль</t>
  </si>
  <si>
    <t>Август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</si>
  <si>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</si>
  <si>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</si>
  <si>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</si>
  <si>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</si>
  <si>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</si>
  <si>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</si>
  <si>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</si>
  <si>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(год)</t>
  </si>
  <si>
    <t>В том числе для исчисления налога по ставкам</t>
  </si>
  <si>
    <t>(инициалы, фамилия)</t>
  </si>
  <si>
    <t>(подпись)</t>
  </si>
  <si>
    <t>по</t>
  </si>
  <si>
    <t>(наименование района, города, района в городе)</t>
  </si>
  <si>
    <t>месяц (квартал)</t>
  </si>
  <si>
    <t>1.</t>
  </si>
  <si>
    <t>4.1.</t>
  </si>
  <si>
    <t>4.2.</t>
  </si>
  <si>
    <t>№ 
п/п</t>
  </si>
  <si>
    <t>(четыре цифры года)</t>
  </si>
  <si>
    <t>квартал</t>
  </si>
  <si>
    <t>22</t>
  </si>
  <si>
    <t>Перейти к заполнению формы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</si>
</sst>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_-* #,##0.000_р_._-;\-* #,##0.000_р_._-;_-* &quot;-&quot;???_р_._-;_-@_-"/>
    <numFmt numFmtId="189" formatCode="[$-FC19]d\ mmmm\ yyyy\ &quot;г.&quot;"/>
    <numFmt numFmtId="190" formatCode="_(* #,##0.00_);_(* \(#,##0.00\);_(* &quot;-&quot;??_);_(@_)"/>
    <numFmt numFmtId="191" formatCode="_(* #,##0_);_(* \-#,##0_);_(* &quot;-&quot;??_);_(@_)"/>
    <numFmt numFmtId="192" formatCode="dd/mm/yy;@"/>
    <numFmt numFmtId="193" formatCode="#,##0.0"/>
    <numFmt numFmtId="194" formatCode="0.0000"/>
    <numFmt numFmtId="195" formatCode="0.0"/>
    <numFmt numFmtId="196" formatCode="#,##0.0000"/>
    <numFmt numFmtId="197" formatCode="0.0000%"/>
    <numFmt numFmtId="198" formatCode="\-"/>
    <numFmt numFmtId="199" formatCode="d/m"/>
    <numFmt numFmtId="200" formatCode="0.00000"/>
    <numFmt numFmtId="201" formatCode="[$-419]d\ mmm;@"/>
    <numFmt numFmtId="202" formatCode="_(#,##0.000_);_(\-#,##0.000_);_(&quot;-&quot;??_);_(@_)"/>
    <numFmt numFmtId="203" formatCode="yyyy"/>
    <numFmt numFmtId="204" formatCode="_(* #,##0.00_);_(* \-#,##0.00_);_(* &quot;-&quot;??_);_(@_)"/>
    <numFmt numFmtId="205" formatCode="_(* #,##0.00_);_(* \-#,##0.00_);_(* &quot; &quot;??_);_(@_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sz val="7.5"/>
      <color indexed="8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6.5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10"/>
      <name val="TimesET"/>
      <family val="0"/>
    </font>
    <font>
      <sz val="6.5"/>
      <color indexed="8"/>
      <name val="Tahoma"/>
      <family val="2"/>
    </font>
    <font>
      <u val="single"/>
      <sz val="9"/>
      <color indexed="12"/>
      <name val="Verdana"/>
      <family val="2"/>
    </font>
    <font>
      <sz val="9"/>
      <name val="Verdana"/>
      <family val="0"/>
    </font>
    <font>
      <u val="single"/>
      <sz val="8"/>
      <color indexed="12"/>
      <name val="Tahoma"/>
      <family val="2"/>
    </font>
    <font>
      <sz val="7.5"/>
      <color indexed="26"/>
      <name val="Tahoma"/>
      <family val="2"/>
    </font>
    <font>
      <sz val="8"/>
      <color indexed="26"/>
      <name val="Tahoma"/>
      <family val="2"/>
    </font>
    <font>
      <u val="single"/>
      <sz val="9"/>
      <color indexed="12"/>
      <name val="Tahoma"/>
      <family val="2"/>
    </font>
    <font>
      <sz val="6"/>
      <color indexed="10"/>
      <name val="Tahoma"/>
      <family val="2"/>
    </font>
    <font>
      <sz val="8"/>
      <color indexed="9"/>
      <name val="Tahoma"/>
      <family val="2"/>
    </font>
    <font>
      <sz val="7"/>
      <color indexed="9"/>
      <name val="Tahoma"/>
      <family val="2"/>
    </font>
    <font>
      <sz val="7.5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Arial Cyr"/>
      <family val="0"/>
    </font>
    <font>
      <sz val="6.5"/>
      <color indexed="9"/>
      <name val="Tahoma"/>
      <family val="2"/>
    </font>
    <font>
      <sz val="8"/>
      <color indexed="43"/>
      <name val="Tahoma"/>
      <family val="2"/>
    </font>
    <font>
      <sz val="7.5"/>
      <color indexed="43"/>
      <name val="Tahoma"/>
      <family val="2"/>
    </font>
    <font>
      <b/>
      <sz val="7"/>
      <name val="Tahoma"/>
      <family val="2"/>
    </font>
    <font>
      <sz val="7"/>
      <name val="Arial Cyr"/>
      <family val="0"/>
    </font>
    <font>
      <vertAlign val="superscript"/>
      <sz val="8"/>
      <name val="Tahoma"/>
      <family val="2"/>
    </font>
    <font>
      <sz val="7"/>
      <color indexed="43"/>
      <name val="Tahoma"/>
      <family val="2"/>
    </font>
    <font>
      <vertAlign val="superscript"/>
      <sz val="7"/>
      <name val="Tahoma"/>
      <family val="2"/>
    </font>
    <font>
      <vertAlign val="superscript"/>
      <sz val="7"/>
      <color indexed="8"/>
      <name val="Tahoma"/>
      <family val="2"/>
    </font>
    <font>
      <vertAlign val="superscript"/>
      <sz val="6.5"/>
      <color indexed="8"/>
      <name val="Tahoma"/>
      <family val="2"/>
    </font>
    <font>
      <vertAlign val="superscript"/>
      <sz val="8"/>
      <color indexed="8"/>
      <name val="Tahoma"/>
      <family val="2"/>
    </font>
    <font>
      <i/>
      <sz val="7"/>
      <color indexed="8"/>
      <name val="Tahoma"/>
      <family val="2"/>
    </font>
    <font>
      <sz val="7"/>
      <color indexed="10"/>
      <name val="Tahoma"/>
      <family val="2"/>
    </font>
    <font>
      <vertAlign val="superscript"/>
      <sz val="7.5"/>
      <color indexed="8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885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2" borderId="14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182" fontId="4" fillId="32" borderId="0" xfId="0" applyNumberFormat="1" applyFont="1" applyFill="1" applyBorder="1" applyAlignment="1" applyProtection="1">
      <alignment vertical="center"/>
      <protection/>
    </xf>
    <xf numFmtId="182" fontId="4" fillId="32" borderId="0" xfId="0" applyNumberFormat="1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hidden="1"/>
    </xf>
    <xf numFmtId="49" fontId="4" fillId="33" borderId="14" xfId="0" applyNumberFormat="1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righ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33" borderId="0" xfId="0" applyNumberFormat="1" applyFont="1" applyFill="1" applyBorder="1" applyAlignment="1" applyProtection="1">
      <alignment vertical="top" wrapText="1"/>
      <protection/>
    </xf>
    <xf numFmtId="49" fontId="6" fillId="33" borderId="0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3" borderId="14" xfId="0" applyNumberFormat="1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Alignment="1" applyProtection="1">
      <alignment vertical="center"/>
      <protection hidden="1"/>
    </xf>
    <xf numFmtId="49" fontId="5" fillId="33" borderId="0" xfId="0" applyNumberFormat="1" applyFont="1" applyFill="1" applyAlignment="1" applyProtection="1">
      <alignment vertical="center"/>
      <protection hidden="1"/>
    </xf>
    <xf numFmtId="0" fontId="12" fillId="35" borderId="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49" fontId="6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5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vertical="center" wrapText="1"/>
      <protection hidden="1"/>
    </xf>
    <xf numFmtId="0" fontId="4" fillId="33" borderId="14" xfId="0" applyFont="1" applyFill="1" applyBorder="1" applyAlignment="1" applyProtection="1">
      <alignment vertical="center" wrapText="1"/>
      <protection hidden="1"/>
    </xf>
    <xf numFmtId="9" fontId="15" fillId="32" borderId="0" xfId="0" applyNumberFormat="1" applyFont="1" applyFill="1" applyBorder="1" applyAlignment="1" applyProtection="1">
      <alignment vertical="center"/>
      <protection/>
    </xf>
    <xf numFmtId="174" fontId="4" fillId="32" borderId="0" xfId="0" applyNumberFormat="1" applyFont="1" applyFill="1" applyBorder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 hidden="1"/>
    </xf>
    <xf numFmtId="187" fontId="3" fillId="33" borderId="0" xfId="0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187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5" borderId="0" xfId="57" applyFont="1" applyFill="1" applyBorder="1" applyAlignment="1" applyProtection="1">
      <alignment horizontal="left" vertical="top" wrapText="1" indent="1"/>
      <protection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left" vertical="center" wrapText="1"/>
      <protection hidden="1"/>
    </xf>
    <xf numFmtId="173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/>
      <protection hidden="1"/>
    </xf>
    <xf numFmtId="0" fontId="4" fillId="34" borderId="0" xfId="60" applyFont="1" applyFill="1" applyAlignment="1">
      <alignment horizontal="left" vertical="center" wrapText="1"/>
      <protection/>
    </xf>
    <xf numFmtId="0" fontId="4" fillId="34" borderId="0" xfId="60" applyFont="1" applyFill="1" applyBorder="1" applyAlignment="1">
      <alignment horizontal="left" vertical="center" wrapText="1"/>
      <protection/>
    </xf>
    <xf numFmtId="0" fontId="23" fillId="32" borderId="0" xfId="42" applyFont="1" applyFill="1" applyBorder="1" applyAlignment="1" applyProtection="1">
      <alignment wrapText="1"/>
      <protection hidden="1"/>
    </xf>
    <xf numFmtId="182" fontId="12" fillId="34" borderId="0" xfId="0" applyNumberFormat="1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12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25" fillId="34" borderId="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vertical="center"/>
    </xf>
    <xf numFmtId="0" fontId="25" fillId="32" borderId="0" xfId="0" applyFont="1" applyFill="1" applyAlignment="1" applyProtection="1">
      <alignment vertical="center"/>
      <protection hidden="1"/>
    </xf>
    <xf numFmtId="182" fontId="24" fillId="34" borderId="0" xfId="0" applyNumberFormat="1" applyFont="1" applyFill="1" applyBorder="1" applyAlignment="1" applyProtection="1">
      <alignment horizontal="right" vertical="center" wrapText="1" indent="1"/>
      <protection/>
    </xf>
    <xf numFmtId="174" fontId="25" fillId="32" borderId="0" xfId="0" applyNumberFormat="1" applyFont="1" applyFill="1" applyBorder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 hidden="1"/>
    </xf>
    <xf numFmtId="0" fontId="4" fillId="32" borderId="0" xfId="59" applyFont="1" applyFill="1" applyBorder="1" applyAlignment="1" applyProtection="1">
      <alignment vertical="center"/>
      <protection hidden="1"/>
    </xf>
    <xf numFmtId="0" fontId="3" fillId="32" borderId="0" xfId="59" applyFont="1" applyFill="1" applyBorder="1" applyAlignment="1" applyProtection="1">
      <alignment vertical="center"/>
      <protection hidden="1"/>
    </xf>
    <xf numFmtId="0" fontId="9" fillId="32" borderId="0" xfId="59" applyFont="1" applyFill="1" applyBorder="1" applyAlignment="1" applyProtection="1">
      <alignment vertical="center"/>
      <protection hidden="1"/>
    </xf>
    <xf numFmtId="0" fontId="4" fillId="34" borderId="0" xfId="62" applyFont="1" applyFill="1" applyAlignment="1">
      <alignment horizontal="left" vertical="center" wrapText="1"/>
      <protection/>
    </xf>
    <xf numFmtId="0" fontId="4" fillId="34" borderId="0" xfId="62" applyFont="1" applyFill="1" applyBorder="1" applyAlignment="1">
      <alignment horizontal="left" vertical="center" wrapText="1"/>
      <protection/>
    </xf>
    <xf numFmtId="0" fontId="4" fillId="35" borderId="10" xfId="62" applyFont="1" applyFill="1" applyBorder="1" applyAlignment="1">
      <alignment horizontal="left" vertical="center" wrapText="1"/>
      <protection/>
    </xf>
    <xf numFmtId="0" fontId="4" fillId="35" borderId="11" xfId="62" applyFont="1" applyFill="1" applyBorder="1" applyAlignment="1">
      <alignment horizontal="left" vertical="center" wrapText="1"/>
      <protection/>
    </xf>
    <xf numFmtId="0" fontId="4" fillId="35" borderId="12" xfId="62" applyFont="1" applyFill="1" applyBorder="1" applyAlignment="1">
      <alignment horizontal="left" vertical="center" wrapText="1"/>
      <protection/>
    </xf>
    <xf numFmtId="0" fontId="23" fillId="32" borderId="0" xfId="44" applyFont="1" applyFill="1" applyBorder="1" applyAlignment="1" applyProtection="1">
      <alignment wrapText="1"/>
      <protection hidden="1"/>
    </xf>
    <xf numFmtId="0" fontId="4" fillId="34" borderId="13" xfId="62" applyFont="1" applyFill="1" applyBorder="1" applyAlignment="1">
      <alignment horizontal="left" vertical="center" wrapText="1"/>
      <protection/>
    </xf>
    <xf numFmtId="0" fontId="4" fillId="35" borderId="13" xfId="62" applyFont="1" applyFill="1" applyBorder="1" applyAlignment="1">
      <alignment horizontal="left" vertical="center" wrapText="1"/>
      <protection/>
    </xf>
    <xf numFmtId="0" fontId="4" fillId="35" borderId="14" xfId="62" applyFont="1" applyFill="1" applyBorder="1" applyAlignment="1">
      <alignment horizontal="left" vertical="center" wrapText="1"/>
      <protection/>
    </xf>
    <xf numFmtId="0" fontId="23" fillId="32" borderId="0" xfId="44" applyFont="1" applyFill="1" applyBorder="1" applyAlignment="1" applyProtection="1">
      <alignment vertical="center" wrapText="1"/>
      <protection hidden="1"/>
    </xf>
    <xf numFmtId="0" fontId="0" fillId="34" borderId="0" xfId="64" applyFill="1" applyBorder="1">
      <alignment/>
      <protection/>
    </xf>
    <xf numFmtId="0" fontId="4" fillId="34" borderId="0" xfId="62" applyFont="1" applyFill="1" applyBorder="1" applyAlignment="1">
      <alignment horizontal="left" vertical="center" wrapText="1"/>
      <protection/>
    </xf>
    <xf numFmtId="0" fontId="4" fillId="35" borderId="0" xfId="56" applyFont="1" applyFill="1" applyBorder="1" applyAlignment="1">
      <alignment wrapText="1"/>
      <protection/>
    </xf>
    <xf numFmtId="0" fontId="3" fillId="35" borderId="0" xfId="56" applyFont="1" applyFill="1" applyBorder="1" applyAlignment="1">
      <alignment wrapText="1"/>
      <protection/>
    </xf>
    <xf numFmtId="0" fontId="4" fillId="35" borderId="0" xfId="56" applyFont="1" applyFill="1" applyBorder="1">
      <alignment/>
      <protection/>
    </xf>
    <xf numFmtId="0" fontId="4" fillId="35" borderId="14" xfId="62" applyFont="1" applyFill="1" applyBorder="1" applyAlignment="1">
      <alignment horizontal="left" vertical="center" wrapText="1"/>
      <protection/>
    </xf>
    <xf numFmtId="0" fontId="3" fillId="35" borderId="0" xfId="64" applyFont="1" applyFill="1" applyBorder="1" applyAlignment="1">
      <alignment horizontal="center"/>
      <protection/>
    </xf>
    <xf numFmtId="0" fontId="4" fillId="35" borderId="0" xfId="64" applyFont="1" applyFill="1" applyBorder="1">
      <alignment/>
      <protection/>
    </xf>
    <xf numFmtId="0" fontId="4" fillId="35" borderId="16" xfId="62" applyFont="1" applyFill="1" applyBorder="1" applyAlignment="1">
      <alignment horizontal="left" vertical="center" wrapText="1"/>
      <protection/>
    </xf>
    <xf numFmtId="0" fontId="4" fillId="35" borderId="17" xfId="62" applyFont="1" applyFill="1" applyBorder="1" applyAlignment="1">
      <alignment horizontal="left" vertical="center" wrapText="1"/>
      <protection/>
    </xf>
    <xf numFmtId="0" fontId="4" fillId="35" borderId="18" xfId="62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0" fontId="16" fillId="35" borderId="0" xfId="0" applyFont="1" applyFill="1" applyAlignment="1">
      <alignment horizontal="center" vertical="center"/>
    </xf>
    <xf numFmtId="49" fontId="6" fillId="33" borderId="0" xfId="0" applyNumberFormat="1" applyFont="1" applyFill="1" applyBorder="1" applyAlignment="1" applyProtection="1">
      <alignment vertical="top" wrapText="1"/>
      <protection hidden="1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>
      <alignment horizontal="left" vertical="top" indent="1"/>
    </xf>
    <xf numFmtId="0" fontId="20" fillId="35" borderId="0" xfId="0" applyFont="1" applyFill="1" applyBorder="1" applyAlignment="1">
      <alignment vertical="top" wrapText="1"/>
    </xf>
    <xf numFmtId="0" fontId="6" fillId="33" borderId="0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top"/>
      <protection/>
    </xf>
    <xf numFmtId="0" fontId="27" fillId="33" borderId="0" xfId="0" applyNumberFormat="1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Border="1" applyAlignment="1">
      <alignment horizontal="center" vertical="top" wrapText="1"/>
    </xf>
    <xf numFmtId="173" fontId="12" fillId="33" borderId="0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0" xfId="0" applyNumberFormat="1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vertical="center" wrapText="1"/>
      <protection hidden="1"/>
    </xf>
    <xf numFmtId="0" fontId="4" fillId="35" borderId="0" xfId="64" applyFont="1" applyFill="1" applyBorder="1" applyAlignment="1">
      <alignment horizontal="justify" vertical="center" wrapText="1"/>
      <protection/>
    </xf>
    <xf numFmtId="0" fontId="28" fillId="33" borderId="0" xfId="0" applyFont="1" applyFill="1" applyBorder="1" applyAlignment="1" applyProtection="1">
      <alignment vertical="center"/>
      <protection hidden="1"/>
    </xf>
    <xf numFmtId="0" fontId="29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top"/>
      <protection hidden="1"/>
    </xf>
    <xf numFmtId="0" fontId="29" fillId="33" borderId="0" xfId="0" applyFont="1" applyFill="1" applyBorder="1" applyAlignment="1" applyProtection="1">
      <alignment horizontal="center" vertical="top"/>
      <protection/>
    </xf>
    <xf numFmtId="173" fontId="30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28" fillId="33" borderId="0" xfId="0" applyNumberFormat="1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 hidden="1"/>
    </xf>
    <xf numFmtId="0" fontId="28" fillId="33" borderId="0" xfId="0" applyNumberFormat="1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>
      <alignment horizontal="center" vertical="center"/>
    </xf>
    <xf numFmtId="0" fontId="34" fillId="32" borderId="0" xfId="0" applyFont="1" applyFill="1" applyAlignment="1" applyProtection="1">
      <alignment vertical="center"/>
      <protection hidden="1"/>
    </xf>
    <xf numFmtId="0" fontId="34" fillId="32" borderId="0" xfId="0" applyFont="1" applyFill="1" applyAlignment="1" applyProtection="1">
      <alignment vertical="center"/>
      <protection locked="0"/>
    </xf>
    <xf numFmtId="0" fontId="34" fillId="32" borderId="0" xfId="0" applyFont="1" applyFill="1" applyAlignment="1" applyProtection="1">
      <alignment vertical="center"/>
      <protection/>
    </xf>
    <xf numFmtId="9" fontId="34" fillId="32" borderId="0" xfId="0" applyNumberFormat="1" applyFont="1" applyFill="1" applyAlignment="1" applyProtection="1">
      <alignment vertical="center"/>
      <protection hidden="1"/>
    </xf>
    <xf numFmtId="0" fontId="4" fillId="35" borderId="0" xfId="64" applyNumberFormat="1" applyFont="1" applyFill="1" applyBorder="1" applyAlignment="1">
      <alignment horizontal="justify"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 hidden="1"/>
    </xf>
    <xf numFmtId="0" fontId="4" fillId="33" borderId="2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left" vertical="center"/>
      <protection hidden="1"/>
    </xf>
    <xf numFmtId="0" fontId="6" fillId="35" borderId="0" xfId="0" applyFont="1" applyFill="1" applyBorder="1" applyAlignment="1" applyProtection="1">
      <alignment horizontal="right"/>
      <protection hidden="1"/>
    </xf>
    <xf numFmtId="182" fontId="12" fillId="33" borderId="0" xfId="0" applyNumberFormat="1" applyFont="1" applyFill="1" applyBorder="1" applyAlignment="1" applyProtection="1">
      <alignment/>
      <protection hidden="1"/>
    </xf>
    <xf numFmtId="0" fontId="11" fillId="35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" fillId="32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>
      <alignment horizontal="center" vertical="top" wrapText="1"/>
    </xf>
    <xf numFmtId="182" fontId="6" fillId="34" borderId="0" xfId="0" applyNumberFormat="1" applyFont="1" applyFill="1" applyBorder="1" applyAlignment="1">
      <alignment horizontal="right" vertical="center" wrapText="1" indent="1"/>
    </xf>
    <xf numFmtId="174" fontId="4" fillId="32" borderId="0" xfId="0" applyNumberFormat="1" applyFont="1" applyFill="1" applyBorder="1" applyAlignment="1" applyProtection="1">
      <alignment vertical="center"/>
      <protection/>
    </xf>
    <xf numFmtId="0" fontId="15" fillId="32" borderId="0" xfId="0" applyFont="1" applyFill="1" applyBorder="1" applyAlignment="1" applyProtection="1">
      <alignment vertical="center"/>
      <protection hidden="1"/>
    </xf>
    <xf numFmtId="0" fontId="34" fillId="32" borderId="0" xfId="0" applyFont="1" applyFill="1" applyBorder="1" applyAlignment="1" applyProtection="1">
      <alignment vertical="center"/>
      <protection hidden="1"/>
    </xf>
    <xf numFmtId="182" fontId="12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82" fontId="12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182" fontId="12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182" fontId="12" fillId="34" borderId="0" xfId="0" applyNumberFormat="1" applyFont="1" applyFill="1" applyBorder="1" applyAlignment="1" applyProtection="1">
      <alignment horizontal="right" vertical="center" wrapText="1" indent="1"/>
      <protection/>
    </xf>
    <xf numFmtId="182" fontId="12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32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>
      <alignment vertical="center"/>
    </xf>
    <xf numFmtId="9" fontId="4" fillId="34" borderId="0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9" fontId="4" fillId="34" borderId="0" xfId="0" applyNumberFormat="1" applyFont="1" applyFill="1" applyBorder="1" applyAlignment="1" quotePrefix="1">
      <alignment vertical="center" wrapText="1"/>
    </xf>
    <xf numFmtId="9" fontId="25" fillId="34" borderId="0" xfId="0" applyNumberFormat="1" applyFont="1" applyFill="1" applyBorder="1" applyAlignment="1" quotePrefix="1">
      <alignment vertical="center" wrapText="1"/>
    </xf>
    <xf numFmtId="49" fontId="6" fillId="33" borderId="0" xfId="0" applyNumberFormat="1" applyFont="1" applyFill="1" applyBorder="1" applyAlignment="1" applyProtection="1">
      <alignment horizontal="center" vertical="top" wrapText="1"/>
      <protection/>
    </xf>
    <xf numFmtId="49" fontId="4" fillId="33" borderId="0" xfId="0" applyNumberFormat="1" applyFont="1" applyFill="1" applyBorder="1" applyAlignment="1" applyProtection="1">
      <alignment vertical="top" wrapText="1"/>
      <protection hidden="1"/>
    </xf>
    <xf numFmtId="49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49" fontId="6" fillId="35" borderId="14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49" fontId="4" fillId="33" borderId="0" xfId="0" applyNumberFormat="1" applyFont="1" applyFill="1" applyBorder="1" applyAlignment="1" applyProtection="1">
      <alignment horizontal="right" vertical="center"/>
      <protection hidden="1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6" fillId="33" borderId="0" xfId="45" applyNumberFormat="1" applyFont="1" applyFill="1" applyBorder="1" applyAlignment="1" applyProtection="1">
      <alignment vertical="top" wrapText="1"/>
      <protection hidden="1"/>
    </xf>
    <xf numFmtId="49" fontId="4" fillId="33" borderId="0" xfId="0" applyNumberFormat="1" applyFont="1" applyFill="1" applyBorder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6" fillId="33" borderId="21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horizontal="right" vertical="top"/>
      <protection hidden="1"/>
    </xf>
    <xf numFmtId="0" fontId="4" fillId="35" borderId="0" xfId="64" applyFont="1" applyFill="1" applyBorder="1" applyAlignment="1">
      <alignment horizontal="justify" vertical="center"/>
      <protection/>
    </xf>
    <xf numFmtId="0" fontId="5" fillId="33" borderId="0" xfId="0" applyFont="1" applyFill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17" fillId="35" borderId="0" xfId="0" applyFont="1" applyFill="1" applyAlignment="1">
      <alignment horizontal="center" vertical="center"/>
    </xf>
    <xf numFmtId="0" fontId="4" fillId="35" borderId="0" xfId="57" applyFont="1" applyFill="1" applyBorder="1" applyAlignment="1" applyProtection="1">
      <alignment horizontal="center" vertical="center" wrapText="1"/>
      <protection/>
    </xf>
    <xf numFmtId="0" fontId="6" fillId="35" borderId="0" xfId="57" applyFont="1" applyFill="1" applyBorder="1" applyAlignment="1" applyProtection="1">
      <alignment horizontal="right"/>
      <protection/>
    </xf>
    <xf numFmtId="0" fontId="4" fillId="36" borderId="22" xfId="0" applyFont="1" applyFill="1" applyBorder="1" applyAlignment="1" applyProtection="1">
      <alignment horizontal="center" vertical="center"/>
      <protection hidden="1"/>
    </xf>
    <xf numFmtId="182" fontId="6" fillId="34" borderId="23" xfId="0" applyNumberFormat="1" applyFont="1" applyFill="1" applyBorder="1" applyAlignment="1">
      <alignment horizontal="right" vertical="center" wrapText="1" indent="1"/>
    </xf>
    <xf numFmtId="182" fontId="4" fillId="32" borderId="23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quotePrefix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39" fillId="32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left" vertical="center" indent="1"/>
      <protection hidden="1"/>
    </xf>
    <xf numFmtId="0" fontId="6" fillId="33" borderId="21" xfId="0" applyFont="1" applyFill="1" applyBorder="1" applyAlignment="1" applyProtection="1">
      <alignment horizontal="right"/>
      <protection hidden="1"/>
    </xf>
    <xf numFmtId="0" fontId="3" fillId="35" borderId="0" xfId="64" applyFont="1" applyFill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 wrapText="1"/>
      <protection hidden="1"/>
    </xf>
    <xf numFmtId="0" fontId="3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0" fillId="33" borderId="0" xfId="0" applyFont="1" applyFill="1" applyAlignment="1" applyProtection="1">
      <alignment horizontal="left" vertical="center" indent="1"/>
      <protection hidden="1"/>
    </xf>
    <xf numFmtId="0" fontId="4" fillId="33" borderId="0" xfId="0" applyFont="1" applyFill="1" applyAlignment="1" applyProtection="1">
      <alignment vertical="center" wrapText="1"/>
      <protection hidden="1"/>
    </xf>
    <xf numFmtId="0" fontId="42" fillId="35" borderId="0" xfId="0" applyFont="1" applyFill="1" applyAlignment="1">
      <alignment horizontal="left" vertical="top" indent="1"/>
    </xf>
    <xf numFmtId="0" fontId="4" fillId="33" borderId="0" xfId="0" applyNumberFormat="1" applyFont="1" applyFill="1" applyBorder="1" applyAlignment="1" applyProtection="1">
      <alignment wrapText="1"/>
      <protection hidden="1"/>
    </xf>
    <xf numFmtId="0" fontId="4" fillId="33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4" borderId="0" xfId="61" applyFont="1" applyFill="1" applyBorder="1" applyAlignment="1">
      <alignment horizontal="left" vertical="center" wrapText="1"/>
      <protection/>
    </xf>
    <xf numFmtId="0" fontId="34" fillId="34" borderId="0" xfId="61" applyFont="1" applyFill="1" applyBorder="1" applyAlignment="1">
      <alignment horizontal="left" vertical="center" wrapText="1"/>
      <protection/>
    </xf>
    <xf numFmtId="0" fontId="4" fillId="34" borderId="0" xfId="61" applyFont="1" applyFill="1" applyAlignment="1">
      <alignment horizontal="left" vertical="center" wrapText="1"/>
      <protection/>
    </xf>
    <xf numFmtId="0" fontId="17" fillId="35" borderId="24" xfId="0" applyFont="1" applyFill="1" applyBorder="1" applyAlignment="1">
      <alignment vertical="center"/>
    </xf>
    <xf numFmtId="0" fontId="17" fillId="35" borderId="25" xfId="0" applyFont="1" applyFill="1" applyBorder="1" applyAlignment="1">
      <alignment vertical="center"/>
    </xf>
    <xf numFmtId="0" fontId="17" fillId="35" borderId="26" xfId="0" applyFont="1" applyFill="1" applyBorder="1" applyAlignment="1">
      <alignment vertical="center"/>
    </xf>
    <xf numFmtId="1" fontId="4" fillId="33" borderId="27" xfId="0" applyNumberFormat="1" applyFont="1" applyFill="1" applyBorder="1" applyAlignment="1" applyProtection="1">
      <alignment horizontal="center" vertical="center"/>
      <protection hidden="1"/>
    </xf>
    <xf numFmtId="1" fontId="4" fillId="33" borderId="28" xfId="0" applyNumberFormat="1" applyFont="1" applyFill="1" applyBorder="1" applyAlignment="1" applyProtection="1">
      <alignment horizontal="center" vertical="center"/>
      <protection hidden="1"/>
    </xf>
    <xf numFmtId="182" fontId="4" fillId="32" borderId="0" xfId="0" applyNumberFormat="1" applyFont="1" applyFill="1" applyBorder="1" applyAlignment="1" applyProtection="1">
      <alignment horizontal="center" vertical="center"/>
      <protection hidden="1"/>
    </xf>
    <xf numFmtId="0" fontId="11" fillId="35" borderId="24" xfId="0" applyFont="1" applyFill="1" applyBorder="1" applyAlignment="1">
      <alignment vertical="center"/>
    </xf>
    <xf numFmtId="0" fontId="11" fillId="35" borderId="25" xfId="0" applyFont="1" applyFill="1" applyBorder="1" applyAlignment="1">
      <alignment vertical="center" wrapText="1"/>
    </xf>
    <xf numFmtId="0" fontId="15" fillId="34" borderId="0" xfId="60" applyFont="1" applyFill="1" applyBorder="1" applyAlignment="1">
      <alignment horizontal="left" vertical="center" wrapText="1"/>
      <protection/>
    </xf>
    <xf numFmtId="0" fontId="15" fillId="34" borderId="0" xfId="60" applyFont="1" applyFill="1" applyAlignment="1">
      <alignment horizontal="left" vertical="center" wrapText="1"/>
      <protection/>
    </xf>
    <xf numFmtId="0" fontId="27" fillId="32" borderId="0" xfId="0" applyFont="1" applyFill="1" applyBorder="1" applyAlignment="1" applyProtection="1">
      <alignment vertical="center"/>
      <protection hidden="1"/>
    </xf>
    <xf numFmtId="0" fontId="27" fillId="32" borderId="0" xfId="0" applyFont="1" applyFill="1" applyAlignment="1" applyProtection="1">
      <alignment vertical="center"/>
      <protection hidden="1"/>
    </xf>
    <xf numFmtId="0" fontId="45" fillId="32" borderId="0" xfId="0" applyFont="1" applyFill="1" applyBorder="1" applyAlignment="1" applyProtection="1">
      <alignment vertical="center"/>
      <protection hidden="1"/>
    </xf>
    <xf numFmtId="0" fontId="45" fillId="32" borderId="0" xfId="0" applyFont="1" applyFill="1" applyAlignment="1" applyProtection="1">
      <alignment vertical="center"/>
      <protection hidden="1"/>
    </xf>
    <xf numFmtId="204" fontId="6" fillId="35" borderId="29" xfId="0" applyNumberFormat="1" applyFont="1" applyFill="1" applyBorder="1" applyAlignment="1">
      <alignment horizontal="right" vertical="center" wrapText="1" indent="1"/>
    </xf>
    <xf numFmtId="204" fontId="6" fillId="35" borderId="30" xfId="0" applyNumberFormat="1" applyFont="1" applyFill="1" applyBorder="1" applyAlignment="1">
      <alignment horizontal="right" vertical="center" wrapText="1" indent="1"/>
    </xf>
    <xf numFmtId="204" fontId="6" fillId="35" borderId="31" xfId="0" applyNumberFormat="1" applyFont="1" applyFill="1" applyBorder="1" applyAlignment="1">
      <alignment horizontal="right" vertical="center" wrapText="1" indent="1"/>
    </xf>
    <xf numFmtId="204" fontId="6" fillId="35" borderId="32" xfId="0" applyNumberFormat="1" applyFont="1" applyFill="1" applyBorder="1" applyAlignment="1">
      <alignment horizontal="right" vertical="center" wrapText="1" indent="1"/>
    </xf>
    <xf numFmtId="204" fontId="6" fillId="35" borderId="33" xfId="0" applyNumberFormat="1" applyFont="1" applyFill="1" applyBorder="1" applyAlignment="1">
      <alignment horizontal="right" vertical="center" wrapText="1" indent="1"/>
    </xf>
    <xf numFmtId="204" fontId="6" fillId="35" borderId="34" xfId="0" applyNumberFormat="1" applyFont="1" applyFill="1" applyBorder="1" applyAlignment="1">
      <alignment horizontal="right" vertical="center" wrapText="1" indent="1"/>
    </xf>
    <xf numFmtId="204" fontId="12" fillId="37" borderId="32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7" borderId="33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7" borderId="34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5" borderId="32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5" borderId="33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5" borderId="34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29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7" borderId="30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7" borderId="31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7" borderId="32" xfId="0" applyNumberFormat="1" applyFont="1" applyFill="1" applyBorder="1" applyAlignment="1" applyProtection="1">
      <alignment horizontal="right" vertical="center" wrapText="1" indent="1"/>
      <protection/>
    </xf>
    <xf numFmtId="204" fontId="12" fillId="37" borderId="33" xfId="0" applyNumberFormat="1" applyFont="1" applyFill="1" applyBorder="1" applyAlignment="1" applyProtection="1">
      <alignment horizontal="right" vertical="center" wrapText="1" indent="1"/>
      <protection/>
    </xf>
    <xf numFmtId="204" fontId="12" fillId="37" borderId="34" xfId="0" applyNumberFormat="1" applyFont="1" applyFill="1" applyBorder="1" applyAlignment="1" applyProtection="1">
      <alignment horizontal="right" vertical="center" wrapText="1" indent="1"/>
      <protection/>
    </xf>
    <xf numFmtId="204" fontId="12" fillId="37" borderId="32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33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34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5" borderId="32" xfId="0" applyNumberFormat="1" applyFont="1" applyFill="1" applyBorder="1" applyAlignment="1" applyProtection="1">
      <alignment horizontal="right" vertical="center" wrapText="1" indent="1"/>
      <protection/>
    </xf>
    <xf numFmtId="204" fontId="12" fillId="35" borderId="32" xfId="0" applyNumberFormat="1" applyFont="1" applyFill="1" applyBorder="1" applyAlignment="1" applyProtection="1">
      <alignment horizontal="right" vertical="center" wrapText="1" indent="1"/>
      <protection/>
    </xf>
    <xf numFmtId="204" fontId="12" fillId="37" borderId="35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36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37" xfId="0" applyNumberFormat="1" applyFont="1" applyFill="1" applyBorder="1" applyAlignment="1" applyProtection="1">
      <alignment horizontal="right" vertical="center" wrapText="1" indent="1"/>
      <protection locked="0"/>
    </xf>
    <xf numFmtId="204" fontId="4" fillId="33" borderId="14" xfId="0" applyNumberFormat="1" applyFont="1" applyFill="1" applyBorder="1" applyAlignment="1" applyProtection="1">
      <alignment vertical="center"/>
      <protection hidden="1"/>
    </xf>
    <xf numFmtId="204" fontId="4" fillId="32" borderId="0" xfId="0" applyNumberFormat="1" applyFont="1" applyFill="1" applyAlignment="1" applyProtection="1">
      <alignment vertical="center"/>
      <protection hidden="1"/>
    </xf>
    <xf numFmtId="204" fontId="6" fillId="34" borderId="0" xfId="0" applyNumberFormat="1" applyFont="1" applyFill="1" applyBorder="1" applyAlignment="1">
      <alignment horizontal="right" vertical="center" wrapText="1" indent="1"/>
    </xf>
    <xf numFmtId="204" fontId="6" fillId="37" borderId="29" xfId="0" applyNumberFormat="1" applyFont="1" applyFill="1" applyBorder="1" applyAlignment="1">
      <alignment horizontal="right" vertical="center" wrapText="1" indent="1"/>
    </xf>
    <xf numFmtId="204" fontId="4" fillId="34" borderId="0" xfId="0" applyNumberFormat="1" applyFont="1" applyFill="1" applyBorder="1" applyAlignment="1">
      <alignment horizontal="right" vertical="center" wrapText="1" indent="1"/>
    </xf>
    <xf numFmtId="204" fontId="4" fillId="35" borderId="32" xfId="0" applyNumberFormat="1" applyFont="1" applyFill="1" applyBorder="1" applyAlignment="1">
      <alignment horizontal="right" vertical="center" wrapText="1" indent="1"/>
    </xf>
    <xf numFmtId="204" fontId="4" fillId="35" borderId="27" xfId="0" applyNumberFormat="1" applyFont="1" applyFill="1" applyBorder="1" applyAlignment="1">
      <alignment horizontal="right" vertical="center" wrapText="1" indent="1"/>
    </xf>
    <xf numFmtId="204" fontId="4" fillId="34" borderId="38" xfId="0" applyNumberFormat="1" applyFont="1" applyFill="1" applyBorder="1" applyAlignment="1">
      <alignment horizontal="right" vertical="center" wrapText="1" indent="1"/>
    </xf>
    <xf numFmtId="204" fontId="4" fillId="37" borderId="27" xfId="0" applyNumberFormat="1" applyFont="1" applyFill="1" applyBorder="1" applyAlignment="1">
      <alignment horizontal="right" vertical="center" wrapText="1" indent="1"/>
    </xf>
    <xf numFmtId="204" fontId="4" fillId="34" borderId="39" xfId="0" applyNumberFormat="1" applyFont="1" applyFill="1" applyBorder="1" applyAlignment="1">
      <alignment horizontal="right" vertical="center" wrapText="1" indent="1"/>
    </xf>
    <xf numFmtId="204" fontId="4" fillId="33" borderId="29" xfId="0" applyNumberFormat="1" applyFont="1" applyFill="1" applyBorder="1" applyAlignment="1" applyProtection="1">
      <alignment horizontal="center" vertical="center"/>
      <protection hidden="1"/>
    </xf>
    <xf numFmtId="204" fontId="4" fillId="33" borderId="30" xfId="0" applyNumberFormat="1" applyFont="1" applyFill="1" applyBorder="1" applyAlignment="1" applyProtection="1">
      <alignment horizontal="center" vertical="center"/>
      <protection hidden="1"/>
    </xf>
    <xf numFmtId="204" fontId="4" fillId="36" borderId="31" xfId="0" applyNumberFormat="1" applyFont="1" applyFill="1" applyBorder="1" applyAlignment="1" applyProtection="1">
      <alignment horizontal="center" vertical="center"/>
      <protection hidden="1"/>
    </xf>
    <xf numFmtId="204" fontId="4" fillId="33" borderId="27" xfId="0" applyNumberFormat="1" applyFont="1" applyFill="1" applyBorder="1" applyAlignment="1" applyProtection="1">
      <alignment horizontal="center" vertical="center"/>
      <protection hidden="1"/>
    </xf>
    <xf numFmtId="204" fontId="4" fillId="33" borderId="28" xfId="0" applyNumberFormat="1" applyFont="1" applyFill="1" applyBorder="1" applyAlignment="1" applyProtection="1">
      <alignment horizontal="center" vertical="center"/>
      <protection hidden="1"/>
    </xf>
    <xf numFmtId="204" fontId="4" fillId="33" borderId="36" xfId="0" applyNumberFormat="1" applyFont="1" applyFill="1" applyBorder="1" applyAlignment="1" applyProtection="1">
      <alignment horizontal="center" vertical="center"/>
      <protection hidden="1"/>
    </xf>
    <xf numFmtId="204" fontId="4" fillId="32" borderId="23" xfId="0" applyNumberFormat="1" applyFont="1" applyFill="1" applyBorder="1" applyAlignment="1" applyProtection="1">
      <alignment horizontal="center" vertical="center"/>
      <protection hidden="1"/>
    </xf>
    <xf numFmtId="204" fontId="4" fillId="33" borderId="40" xfId="0" applyNumberFormat="1" applyFont="1" applyFill="1" applyBorder="1" applyAlignment="1" applyProtection="1">
      <alignment horizontal="center" vertical="center"/>
      <protection hidden="1"/>
    </xf>
    <xf numFmtId="204" fontId="4" fillId="33" borderId="41" xfId="0" applyNumberFormat="1" applyFont="1" applyFill="1" applyBorder="1" applyAlignment="1" applyProtection="1">
      <alignment horizontal="center" vertical="center"/>
      <protection hidden="1"/>
    </xf>
    <xf numFmtId="204" fontId="4" fillId="33" borderId="32" xfId="0" applyNumberFormat="1" applyFont="1" applyFill="1" applyBorder="1" applyAlignment="1" applyProtection="1">
      <alignment horizontal="center" vertical="center"/>
      <protection hidden="1"/>
    </xf>
    <xf numFmtId="204" fontId="4" fillId="33" borderId="33" xfId="0" applyNumberFormat="1" applyFont="1" applyFill="1" applyBorder="1" applyAlignment="1" applyProtection="1">
      <alignment horizontal="center" vertical="center"/>
      <protection hidden="1"/>
    </xf>
    <xf numFmtId="182" fontId="6" fillId="33" borderId="0" xfId="0" applyNumberFormat="1" applyFont="1" applyFill="1" applyBorder="1" applyAlignment="1" applyProtection="1">
      <alignment horizontal="right"/>
      <protection hidden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0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top" wrapText="1"/>
    </xf>
    <xf numFmtId="182" fontId="6" fillId="32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63" applyFont="1" applyFill="1" applyAlignment="1">
      <alignment horizontal="left" vertical="center" wrapText="1"/>
      <protection/>
    </xf>
    <xf numFmtId="0" fontId="4" fillId="34" borderId="0" xfId="63" applyFont="1" applyFill="1" applyBorder="1" applyAlignment="1">
      <alignment horizontal="left" vertical="center" wrapText="1"/>
      <protection/>
    </xf>
    <xf numFmtId="0" fontId="15" fillId="34" borderId="0" xfId="63" applyFont="1" applyFill="1" applyBorder="1" applyAlignment="1">
      <alignment horizontal="left" vertical="center" wrapText="1"/>
      <protection/>
    </xf>
    <xf numFmtId="0" fontId="15" fillId="34" borderId="0" xfId="63" applyFont="1" applyFill="1" applyAlignment="1">
      <alignment horizontal="left" vertical="center" wrapText="1"/>
      <protection/>
    </xf>
    <xf numFmtId="0" fontId="11" fillId="35" borderId="0" xfId="0" applyFont="1" applyFill="1" applyBorder="1" applyAlignment="1">
      <alignment wrapText="1"/>
    </xf>
    <xf numFmtId="0" fontId="6" fillId="34" borderId="22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 quotePrefix="1">
      <alignment horizontal="center" vertical="center" wrapText="1"/>
    </xf>
    <xf numFmtId="204" fontId="12" fillId="35" borderId="27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5" borderId="28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5" borderId="42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4" borderId="19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4" borderId="43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4" borderId="21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4" borderId="44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4" borderId="45" xfId="0" applyNumberFormat="1" applyFont="1" applyFill="1" applyBorder="1" applyAlignment="1" applyProtection="1">
      <alignment horizontal="right" vertical="center" wrapText="1" indent="1"/>
      <protection/>
    </xf>
    <xf numFmtId="204" fontId="12" fillId="34" borderId="0" xfId="0" applyNumberFormat="1" applyFont="1" applyFill="1" applyBorder="1" applyAlignment="1" applyProtection="1">
      <alignment horizontal="right" vertical="center" wrapText="1" indent="1"/>
      <protection/>
    </xf>
    <xf numFmtId="204" fontId="12" fillId="34" borderId="43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4" borderId="21" xfId="0" applyNumberFormat="1" applyFont="1" applyFill="1" applyBorder="1" applyAlignment="1" applyProtection="1">
      <alignment horizontal="right" vertical="center" wrapText="1" indent="1"/>
      <protection locked="0"/>
    </xf>
    <xf numFmtId="204" fontId="6" fillId="38" borderId="29" xfId="0" applyNumberFormat="1" applyFont="1" applyFill="1" applyBorder="1" applyAlignment="1">
      <alignment horizontal="right" vertical="center" wrapText="1" indent="1"/>
    </xf>
    <xf numFmtId="204" fontId="6" fillId="38" borderId="30" xfId="0" applyNumberFormat="1" applyFont="1" applyFill="1" applyBorder="1" applyAlignment="1">
      <alignment horizontal="right" vertical="center" wrapText="1" indent="1"/>
    </xf>
    <xf numFmtId="204" fontId="6" fillId="38" borderId="31" xfId="0" applyNumberFormat="1" applyFont="1" applyFill="1" applyBorder="1" applyAlignment="1">
      <alignment horizontal="right" vertical="center" wrapText="1" indent="1"/>
    </xf>
    <xf numFmtId="204" fontId="6" fillId="38" borderId="32" xfId="0" applyNumberFormat="1" applyFont="1" applyFill="1" applyBorder="1" applyAlignment="1">
      <alignment horizontal="right" vertical="center" wrapText="1" indent="1"/>
    </xf>
    <xf numFmtId="204" fontId="6" fillId="38" borderId="33" xfId="0" applyNumberFormat="1" applyFont="1" applyFill="1" applyBorder="1" applyAlignment="1">
      <alignment horizontal="right" vertical="center" wrapText="1" indent="1"/>
    </xf>
    <xf numFmtId="204" fontId="6" fillId="38" borderId="34" xfId="0" applyNumberFormat="1" applyFont="1" applyFill="1" applyBorder="1" applyAlignment="1">
      <alignment horizontal="right" vertical="center" wrapText="1" indent="1"/>
    </xf>
    <xf numFmtId="204" fontId="6" fillId="38" borderId="35" xfId="0" applyNumberFormat="1" applyFont="1" applyFill="1" applyBorder="1" applyAlignment="1">
      <alignment horizontal="right" vertical="center" wrapText="1" indent="1"/>
    </xf>
    <xf numFmtId="204" fontId="6" fillId="38" borderId="36" xfId="0" applyNumberFormat="1" applyFont="1" applyFill="1" applyBorder="1" applyAlignment="1">
      <alignment horizontal="right" vertical="center" wrapText="1" indent="1"/>
    </xf>
    <xf numFmtId="204" fontId="6" fillId="38" borderId="37" xfId="0" applyNumberFormat="1" applyFont="1" applyFill="1" applyBorder="1" applyAlignment="1">
      <alignment horizontal="right" vertical="center" wrapText="1" indent="1"/>
    </xf>
    <xf numFmtId="204" fontId="12" fillId="35" borderId="36" xfId="0" applyNumberFormat="1" applyFont="1" applyFill="1" applyBorder="1" applyAlignment="1" applyProtection="1">
      <alignment horizontal="right" vertical="center" wrapText="1" indent="1"/>
      <protection/>
    </xf>
    <xf numFmtId="204" fontId="12" fillId="35" borderId="37" xfId="0" applyNumberFormat="1" applyFont="1" applyFill="1" applyBorder="1" applyAlignment="1" applyProtection="1">
      <alignment horizontal="right" vertical="center" wrapText="1" indent="1"/>
      <protection/>
    </xf>
    <xf numFmtId="204" fontId="12" fillId="35" borderId="32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5" borderId="33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5" borderId="34" xfId="0" applyNumberFormat="1" applyFont="1" applyFill="1" applyBorder="1" applyAlignment="1" applyProtection="1">
      <alignment horizontal="right" vertical="center" wrapText="1" indent="1"/>
      <protection hidden="1"/>
    </xf>
    <xf numFmtId="204" fontId="24" fillId="34" borderId="46" xfId="0" applyNumberFormat="1" applyFont="1" applyFill="1" applyBorder="1" applyAlignment="1" applyProtection="1">
      <alignment horizontal="right" vertical="center" wrapText="1" indent="1"/>
      <protection/>
    </xf>
    <xf numFmtId="204" fontId="24" fillId="34" borderId="25" xfId="0" applyNumberFormat="1" applyFont="1" applyFill="1" applyBorder="1" applyAlignment="1" applyProtection="1">
      <alignment horizontal="right" vertical="center" wrapText="1" indent="1"/>
      <protection/>
    </xf>
    <xf numFmtId="204" fontId="12" fillId="34" borderId="45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204" fontId="6" fillId="38" borderId="47" xfId="0" applyNumberFormat="1" applyFont="1" applyFill="1" applyBorder="1" applyAlignment="1">
      <alignment horizontal="right" vertical="center" wrapText="1" indent="1"/>
    </xf>
    <xf numFmtId="204" fontId="6" fillId="34" borderId="43" xfId="0" applyNumberFormat="1" applyFont="1" applyFill="1" applyBorder="1" applyAlignment="1">
      <alignment horizontal="right" vertical="center" wrapText="1" indent="1"/>
    </xf>
    <xf numFmtId="204" fontId="6" fillId="34" borderId="21" xfId="0" applyNumberFormat="1" applyFont="1" applyFill="1" applyBorder="1" applyAlignment="1">
      <alignment horizontal="right" vertical="center" wrapText="1" indent="1"/>
    </xf>
    <xf numFmtId="204" fontId="24" fillId="34" borderId="48" xfId="0" applyNumberFormat="1" applyFont="1" applyFill="1" applyBorder="1" applyAlignment="1" applyProtection="1">
      <alignment horizontal="right" vertical="center" wrapText="1" indent="1"/>
      <protection/>
    </xf>
    <xf numFmtId="204" fontId="24" fillId="34" borderId="0" xfId="0" applyNumberFormat="1" applyFont="1" applyFill="1" applyBorder="1" applyAlignment="1" applyProtection="1">
      <alignment horizontal="right" vertical="center" wrapText="1" indent="1"/>
      <protection/>
    </xf>
    <xf numFmtId="204" fontId="12" fillId="37" borderId="30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31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49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50" xfId="0" applyNumberFormat="1" applyFont="1" applyFill="1" applyBorder="1" applyAlignment="1" applyProtection="1">
      <alignment horizontal="right" vertical="center" wrapText="1" indent="1"/>
      <protection locked="0"/>
    </xf>
    <xf numFmtId="204" fontId="12" fillId="37" borderId="51" xfId="0" applyNumberFormat="1" applyFont="1" applyFill="1" applyBorder="1" applyAlignment="1" applyProtection="1">
      <alignment horizontal="right" vertical="center" wrapText="1" indent="1"/>
      <protection locked="0"/>
    </xf>
    <xf numFmtId="204" fontId="24" fillId="34" borderId="19" xfId="0" applyNumberFormat="1" applyFont="1" applyFill="1" applyBorder="1" applyAlignment="1" applyProtection="1">
      <alignment horizontal="right" vertical="center" wrapText="1" indent="1"/>
      <protection/>
    </xf>
    <xf numFmtId="204" fontId="4" fillId="35" borderId="49" xfId="0" applyNumberFormat="1" applyFont="1" applyFill="1" applyBorder="1" applyAlignment="1">
      <alignment horizontal="right" vertical="center" wrapText="1" indent="1"/>
    </xf>
    <xf numFmtId="204" fontId="4" fillId="37" borderId="24" xfId="0" applyNumberFormat="1" applyFont="1" applyFill="1" applyBorder="1" applyAlignment="1">
      <alignment horizontal="right" vertical="center" wrapText="1" indent="1"/>
    </xf>
    <xf numFmtId="204" fontId="4" fillId="34" borderId="44" xfId="0" applyNumberFormat="1" applyFont="1" applyFill="1" applyBorder="1" applyAlignment="1">
      <alignment horizontal="right" vertical="center" wrapText="1" indent="1"/>
    </xf>
    <xf numFmtId="204" fontId="4" fillId="34" borderId="19" xfId="0" applyNumberFormat="1" applyFont="1" applyFill="1" applyBorder="1" applyAlignment="1">
      <alignment horizontal="right" vertical="center" wrapText="1" indent="1"/>
    </xf>
    <xf numFmtId="204" fontId="4" fillId="34" borderId="45" xfId="0" applyNumberFormat="1" applyFont="1" applyFill="1" applyBorder="1" applyAlignment="1">
      <alignment horizontal="right" vertical="center" wrapText="1" indent="1"/>
    </xf>
    <xf numFmtId="204" fontId="6" fillId="35" borderId="28" xfId="0" applyNumberFormat="1" applyFont="1" applyFill="1" applyBorder="1" applyAlignment="1">
      <alignment horizontal="right" vertical="center" wrapText="1" indent="1"/>
    </xf>
    <xf numFmtId="204" fontId="6" fillId="35" borderId="42" xfId="0" applyNumberFormat="1" applyFont="1" applyFill="1" applyBorder="1" applyAlignment="1">
      <alignment horizontal="right" vertical="center" wrapText="1" indent="1"/>
    </xf>
    <xf numFmtId="204" fontId="4" fillId="37" borderId="22" xfId="0" applyNumberFormat="1" applyFont="1" applyFill="1" applyBorder="1" applyAlignment="1">
      <alignment horizontal="right" vertical="center" wrapText="1" indent="1"/>
    </xf>
    <xf numFmtId="204" fontId="4" fillId="35" borderId="22" xfId="0" applyNumberFormat="1" applyFont="1" applyFill="1" applyBorder="1" applyAlignment="1">
      <alignment horizontal="right" vertical="center" wrapText="1" indent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4" fillId="32" borderId="0" xfId="58" applyFont="1" applyFill="1" applyAlignment="1" applyProtection="1">
      <alignment vertical="center"/>
      <protection hidden="1"/>
    </xf>
    <xf numFmtId="0" fontId="4" fillId="33" borderId="10" xfId="58" applyFont="1" applyFill="1" applyBorder="1" applyAlignment="1" applyProtection="1">
      <alignment vertical="center"/>
      <protection hidden="1"/>
    </xf>
    <xf numFmtId="0" fontId="4" fillId="33" borderId="11" xfId="58" applyFont="1" applyFill="1" applyBorder="1" applyAlignment="1" applyProtection="1">
      <alignment vertical="center"/>
      <protection hidden="1"/>
    </xf>
    <xf numFmtId="0" fontId="4" fillId="33" borderId="12" xfId="58" applyFont="1" applyFill="1" applyBorder="1" applyAlignment="1" applyProtection="1">
      <alignment vertical="center"/>
      <protection hidden="1"/>
    </xf>
    <xf numFmtId="0" fontId="4" fillId="33" borderId="13" xfId="58" applyFont="1" applyFill="1" applyBorder="1" applyAlignment="1" applyProtection="1">
      <alignment vertical="center"/>
      <protection hidden="1"/>
    </xf>
    <xf numFmtId="0" fontId="4" fillId="33" borderId="14" xfId="58" applyFont="1" applyFill="1" applyBorder="1" applyAlignment="1" applyProtection="1">
      <alignment vertical="center"/>
      <protection hidden="1"/>
    </xf>
    <xf numFmtId="0" fontId="6" fillId="32" borderId="22" xfId="58" applyFont="1" applyFill="1" applyBorder="1" applyAlignment="1" applyProtection="1">
      <alignment horizontal="center" vertical="center"/>
      <protection hidden="1"/>
    </xf>
    <xf numFmtId="0" fontId="12" fillId="33" borderId="52" xfId="58" applyNumberFormat="1" applyFont="1" applyFill="1" applyBorder="1" applyAlignment="1" applyProtection="1">
      <alignment horizontal="center" vertical="center"/>
      <protection/>
    </xf>
    <xf numFmtId="0" fontId="12" fillId="33" borderId="53" xfId="58" applyNumberFormat="1" applyFont="1" applyFill="1" applyBorder="1" applyAlignment="1" applyProtection="1">
      <alignment horizontal="center" vertical="center"/>
      <protection/>
    </xf>
    <xf numFmtId="0" fontId="12" fillId="33" borderId="54" xfId="58" applyNumberFormat="1" applyFont="1" applyFill="1" applyBorder="1" applyAlignment="1" applyProtection="1">
      <alignment horizontal="center" vertical="center"/>
      <protection/>
    </xf>
    <xf numFmtId="0" fontId="4" fillId="33" borderId="13" xfId="58" applyFont="1" applyFill="1" applyBorder="1" applyAlignment="1" applyProtection="1">
      <alignment horizontal="left" vertical="center"/>
      <protection hidden="1"/>
    </xf>
    <xf numFmtId="0" fontId="4" fillId="33" borderId="0" xfId="58" applyFont="1" applyFill="1" applyBorder="1" applyAlignment="1" applyProtection="1">
      <alignment vertical="center"/>
      <protection hidden="1"/>
    </xf>
    <xf numFmtId="0" fontId="4" fillId="33" borderId="0" xfId="58" applyFont="1" applyFill="1" applyBorder="1" applyAlignment="1" applyProtection="1">
      <alignment horizontal="left" vertical="center"/>
      <protection hidden="1"/>
    </xf>
    <xf numFmtId="0" fontId="4" fillId="33" borderId="14" xfId="58" applyFont="1" applyFill="1" applyBorder="1" applyAlignment="1" applyProtection="1">
      <alignment horizontal="left" vertical="center"/>
      <protection hidden="1"/>
    </xf>
    <xf numFmtId="0" fontId="4" fillId="32" borderId="0" xfId="58" applyFont="1" applyFill="1" applyAlignment="1" applyProtection="1">
      <alignment horizontal="left" vertical="center"/>
      <protection hidden="1"/>
    </xf>
    <xf numFmtId="0" fontId="4" fillId="33" borderId="0" xfId="58" applyFont="1" applyFill="1" applyBorder="1" applyAlignment="1" applyProtection="1">
      <alignment horizontal="left" vertical="center" wrapText="1"/>
      <protection/>
    </xf>
    <xf numFmtId="0" fontId="4" fillId="33" borderId="0" xfId="58" applyFont="1" applyFill="1" applyAlignment="1" applyProtection="1">
      <alignment horizontal="left" vertical="center"/>
      <protection hidden="1"/>
    </xf>
    <xf numFmtId="0" fontId="4" fillId="33" borderId="0" xfId="58" applyFont="1" applyFill="1" applyBorder="1" applyAlignment="1" applyProtection="1">
      <alignment vertical="center"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/>
    </xf>
    <xf numFmtId="0" fontId="6" fillId="35" borderId="0" xfId="58" applyFont="1" applyFill="1" applyBorder="1" applyAlignment="1" applyProtection="1">
      <alignment vertical="center"/>
      <protection/>
    </xf>
    <xf numFmtId="0" fontId="4" fillId="33" borderId="0" xfId="58" applyFont="1" applyFill="1" applyBorder="1" applyAlignment="1" applyProtection="1">
      <alignment horizontal="left" vertical="center"/>
      <protection/>
    </xf>
    <xf numFmtId="0" fontId="4" fillId="35" borderId="21" xfId="58" applyFont="1" applyFill="1" applyBorder="1" applyAlignment="1" applyProtection="1">
      <alignment horizontal="left" vertical="center" wrapText="1"/>
      <protection/>
    </xf>
    <xf numFmtId="0" fontId="4" fillId="35" borderId="0" xfId="58" applyFont="1" applyFill="1" applyBorder="1" applyAlignment="1" applyProtection="1">
      <alignment horizontal="left" vertical="center" wrapText="1"/>
      <protection/>
    </xf>
    <xf numFmtId="0" fontId="6" fillId="35" borderId="0" xfId="58" applyFont="1" applyFill="1" applyBorder="1" applyAlignment="1" applyProtection="1">
      <alignment horizontal="center" vertical="center"/>
      <protection/>
    </xf>
    <xf numFmtId="0" fontId="4" fillId="33" borderId="0" xfId="58" applyFont="1" applyFill="1" applyAlignment="1" applyProtection="1">
      <alignment vertical="center"/>
      <protection/>
    </xf>
    <xf numFmtId="0" fontId="40" fillId="35" borderId="0" xfId="0" applyFont="1" applyFill="1" applyAlignment="1">
      <alignment horizontal="left" indent="1"/>
    </xf>
    <xf numFmtId="0" fontId="4" fillId="35" borderId="0" xfId="58" applyFont="1" applyFill="1" applyBorder="1" applyAlignment="1" applyProtection="1">
      <alignment vertical="center" wrapText="1"/>
      <protection/>
    </xf>
    <xf numFmtId="0" fontId="4" fillId="33" borderId="16" xfId="58" applyFont="1" applyFill="1" applyBorder="1" applyAlignment="1" applyProtection="1">
      <alignment vertical="center"/>
      <protection hidden="1"/>
    </xf>
    <xf numFmtId="0" fontId="4" fillId="33" borderId="17" xfId="58" applyFont="1" applyFill="1" applyBorder="1" applyAlignment="1" applyProtection="1">
      <alignment vertical="center"/>
      <protection hidden="1"/>
    </xf>
    <xf numFmtId="0" fontId="4" fillId="33" borderId="18" xfId="58" applyFont="1" applyFill="1" applyBorder="1" applyAlignment="1" applyProtection="1">
      <alignment vertical="center"/>
      <protection hidden="1"/>
    </xf>
    <xf numFmtId="0" fontId="4" fillId="32" borderId="0" xfId="58" applyFont="1" applyFill="1" applyBorder="1" applyAlignment="1" applyProtection="1">
      <alignment vertical="center"/>
      <protection hidden="1"/>
    </xf>
    <xf numFmtId="0" fontId="4" fillId="35" borderId="0" xfId="56" applyFont="1" applyFill="1" applyBorder="1" applyAlignment="1">
      <alignment vertical="center"/>
      <protection/>
    </xf>
    <xf numFmtId="0" fontId="12" fillId="35" borderId="0" xfId="56" applyFont="1" applyFill="1" applyBorder="1" applyAlignment="1">
      <alignment vertical="center" wrapText="1"/>
      <protection/>
    </xf>
    <xf numFmtId="0" fontId="4" fillId="35" borderId="0" xfId="64" applyNumberFormat="1" applyFont="1" applyFill="1" applyBorder="1" applyAlignment="1">
      <alignment horizontal="justify" vertical="center"/>
      <protection/>
    </xf>
    <xf numFmtId="204" fontId="35" fillId="34" borderId="23" xfId="0" applyNumberFormat="1" applyFont="1" applyFill="1" applyBorder="1" applyAlignment="1" applyProtection="1">
      <alignment horizontal="right" vertical="center" wrapText="1" indent="1"/>
      <protection hidden="1"/>
    </xf>
    <xf numFmtId="204" fontId="6" fillId="37" borderId="30" xfId="0" applyNumberFormat="1" applyFont="1" applyFill="1" applyBorder="1" applyAlignment="1">
      <alignment horizontal="right" vertical="center" wrapText="1" indent="1"/>
    </xf>
    <xf numFmtId="204" fontId="6" fillId="37" borderId="31" xfId="0" applyNumberFormat="1" applyFont="1" applyFill="1" applyBorder="1" applyAlignment="1">
      <alignment horizontal="right" vertical="center" wrapText="1" indent="1"/>
    </xf>
    <xf numFmtId="49" fontId="4" fillId="35" borderId="19" xfId="0" applyNumberFormat="1" applyFont="1" applyFill="1" applyBorder="1" applyAlignment="1" applyProtection="1">
      <alignment vertical="center" wrapText="1"/>
      <protection locked="0"/>
    </xf>
    <xf numFmtId="49" fontId="4" fillId="35" borderId="0" xfId="0" applyNumberFormat="1" applyFont="1" applyFill="1" applyBorder="1" applyAlignment="1" applyProtection="1">
      <alignment vertical="center" wrapText="1"/>
      <protection locked="0"/>
    </xf>
    <xf numFmtId="49" fontId="4" fillId="35" borderId="19" xfId="0" applyNumberFormat="1" applyFont="1" applyFill="1" applyBorder="1" applyAlignment="1" applyProtection="1">
      <alignment vertical="top" wrapText="1"/>
      <protection/>
    </xf>
    <xf numFmtId="49" fontId="4" fillId="35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vertical="top" wrapText="1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4" fillId="33" borderId="39" xfId="0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top" wrapText="1"/>
      <protection hidden="1"/>
    </xf>
    <xf numFmtId="0" fontId="6" fillId="33" borderId="21" xfId="0" applyNumberFormat="1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horizontal="center" vertical="top" wrapText="1"/>
      <protection hidden="1"/>
    </xf>
    <xf numFmtId="0" fontId="4" fillId="33" borderId="55" xfId="0" applyFont="1" applyFill="1" applyBorder="1" applyAlignment="1" applyProtection="1">
      <alignment vertical="center"/>
      <protection hidden="1"/>
    </xf>
    <xf numFmtId="172" fontId="5" fillId="33" borderId="0" xfId="0" applyNumberFormat="1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4" fillId="33" borderId="0" xfId="58" applyFont="1" applyFill="1" applyBorder="1" applyAlignment="1" applyProtection="1">
      <alignment vertical="center" wrapText="1"/>
      <protection/>
    </xf>
    <xf numFmtId="204" fontId="12" fillId="38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34" fillId="32" borderId="0" xfId="0" applyNumberFormat="1" applyFont="1" applyFill="1" applyBorder="1" applyAlignment="1" applyProtection="1">
      <alignment vertical="center"/>
      <protection hidden="1"/>
    </xf>
    <xf numFmtId="204" fontId="4" fillId="36" borderId="42" xfId="0" applyNumberFormat="1" applyFont="1" applyFill="1" applyBorder="1" applyAlignment="1" applyProtection="1">
      <alignment horizontal="center" vertical="center"/>
      <protection hidden="1"/>
    </xf>
    <xf numFmtId="204" fontId="4" fillId="33" borderId="56" xfId="0" applyNumberFormat="1" applyFont="1" applyFill="1" applyBorder="1" applyAlignment="1" applyProtection="1">
      <alignment horizontal="center" vertical="center"/>
      <protection hidden="1"/>
    </xf>
    <xf numFmtId="204" fontId="4" fillId="33" borderId="57" xfId="0" applyNumberFormat="1" applyFont="1" applyFill="1" applyBorder="1" applyAlignment="1" applyProtection="1">
      <alignment horizontal="center" vertical="center"/>
      <protection hidden="1"/>
    </xf>
    <xf numFmtId="204" fontId="4" fillId="36" borderId="34" xfId="0" applyNumberFormat="1" applyFont="1" applyFill="1" applyBorder="1" applyAlignment="1" applyProtection="1">
      <alignment horizontal="center" vertical="center"/>
      <protection hidden="1"/>
    </xf>
    <xf numFmtId="204" fontId="4" fillId="36" borderId="37" xfId="0" applyNumberFormat="1" applyFont="1" applyFill="1" applyBorder="1" applyAlignment="1" applyProtection="1">
      <alignment horizontal="center" vertical="center"/>
      <protection hidden="1"/>
    </xf>
    <xf numFmtId="0" fontId="4" fillId="33" borderId="44" xfId="0" applyNumberFormat="1" applyFont="1" applyFill="1" applyBorder="1" applyAlignment="1" applyProtection="1">
      <alignment horizontal="left" vertical="top" wrapText="1"/>
      <protection hidden="1"/>
    </xf>
    <xf numFmtId="0" fontId="4" fillId="33" borderId="19" xfId="0" applyNumberFormat="1" applyFont="1" applyFill="1" applyBorder="1" applyAlignment="1" applyProtection="1">
      <alignment horizontal="left" vertical="top" wrapText="1"/>
      <protection hidden="1"/>
    </xf>
    <xf numFmtId="0" fontId="4" fillId="33" borderId="38" xfId="0" applyNumberFormat="1" applyFont="1" applyFill="1" applyBorder="1" applyAlignment="1" applyProtection="1">
      <alignment horizontal="left" vertical="top" wrapText="1"/>
      <protection hidden="1"/>
    </xf>
    <xf numFmtId="0" fontId="4" fillId="33" borderId="45" xfId="0" applyNumberFormat="1" applyFont="1" applyFill="1" applyBorder="1" applyAlignment="1" applyProtection="1">
      <alignment horizontal="left" vertical="top" wrapText="1"/>
      <protection hidden="1"/>
    </xf>
    <xf numFmtId="0" fontId="4" fillId="33" borderId="0" xfId="0" applyNumberFormat="1" applyFont="1" applyFill="1" applyBorder="1" applyAlignment="1" applyProtection="1">
      <alignment horizontal="left" vertical="top" wrapText="1"/>
      <protection hidden="1"/>
    </xf>
    <xf numFmtId="0" fontId="4" fillId="33" borderId="39" xfId="0" applyNumberFormat="1" applyFont="1" applyFill="1" applyBorder="1" applyAlignment="1" applyProtection="1">
      <alignment horizontal="left" vertical="top" wrapText="1"/>
      <protection hidden="1"/>
    </xf>
    <xf numFmtId="0" fontId="4" fillId="33" borderId="43" xfId="0" applyNumberFormat="1" applyFont="1" applyFill="1" applyBorder="1" applyAlignment="1" applyProtection="1">
      <alignment horizontal="left" vertical="top" wrapText="1"/>
      <protection hidden="1"/>
    </xf>
    <xf numFmtId="0" fontId="4" fillId="33" borderId="21" xfId="0" applyNumberFormat="1" applyFont="1" applyFill="1" applyBorder="1" applyAlignment="1" applyProtection="1">
      <alignment horizontal="left" vertical="top" wrapText="1"/>
      <protection hidden="1"/>
    </xf>
    <xf numFmtId="0" fontId="4" fillId="33" borderId="55" xfId="0" applyNumberFormat="1" applyFont="1" applyFill="1" applyBorder="1" applyAlignment="1" applyProtection="1">
      <alignment horizontal="left" vertical="top" wrapText="1"/>
      <protection hidden="1"/>
    </xf>
    <xf numFmtId="0" fontId="4" fillId="33" borderId="4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5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3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55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44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45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1" xfId="0" applyNumberFormat="1" applyFont="1" applyFill="1" applyBorder="1" applyAlignment="1" applyProtection="1">
      <alignment horizontal="center" vertical="top" wrapText="1"/>
      <protection hidden="1"/>
    </xf>
    <xf numFmtId="49" fontId="4" fillId="33" borderId="21" xfId="0" applyNumberFormat="1" applyFont="1" applyFill="1" applyBorder="1" applyAlignment="1" applyProtection="1">
      <alignment horizontal="center" vertical="top" wrapText="1"/>
      <protection hidden="1"/>
    </xf>
    <xf numFmtId="0" fontId="6" fillId="33" borderId="23" xfId="0" applyNumberFormat="1" applyFont="1" applyFill="1" applyBorder="1" applyAlignment="1" applyProtection="1">
      <alignment horizontal="center" vertical="top"/>
      <protection hidden="1"/>
    </xf>
    <xf numFmtId="0" fontId="6" fillId="33" borderId="23" xfId="0" applyFont="1" applyFill="1" applyBorder="1" applyAlignment="1" applyProtection="1">
      <alignment horizontal="center" vertical="top" wrapText="1"/>
      <protection hidden="1"/>
    </xf>
    <xf numFmtId="0" fontId="6" fillId="33" borderId="19" xfId="0" applyNumberFormat="1" applyFont="1" applyFill="1" applyBorder="1" applyAlignment="1" applyProtection="1">
      <alignment horizontal="center" vertical="top"/>
      <protection hidden="1"/>
    </xf>
    <xf numFmtId="0" fontId="6" fillId="33" borderId="19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Alignment="1" applyProtection="1">
      <alignment horizontal="left" vertical="center" wrapText="1"/>
      <protection hidden="1"/>
    </xf>
    <xf numFmtId="0" fontId="4" fillId="36" borderId="44" xfId="0" applyFont="1" applyFill="1" applyBorder="1" applyAlignment="1" applyProtection="1">
      <alignment horizontal="center" vertical="center" wrapText="1"/>
      <protection hidden="1"/>
    </xf>
    <xf numFmtId="0" fontId="4" fillId="36" borderId="19" xfId="0" applyFont="1" applyFill="1" applyBorder="1" applyAlignment="1" applyProtection="1">
      <alignment horizontal="center" vertical="center" wrapText="1"/>
      <protection hidden="1"/>
    </xf>
    <xf numFmtId="0" fontId="4" fillId="36" borderId="38" xfId="0" applyFont="1" applyFill="1" applyBorder="1" applyAlignment="1" applyProtection="1">
      <alignment horizontal="center" vertical="center" wrapText="1"/>
      <protection hidden="1"/>
    </xf>
    <xf numFmtId="0" fontId="4" fillId="36" borderId="45" xfId="0" applyFont="1" applyFill="1" applyBorder="1" applyAlignment="1" applyProtection="1">
      <alignment horizontal="center" vertical="center" wrapText="1"/>
      <protection hidden="1"/>
    </xf>
    <xf numFmtId="0" fontId="4" fillId="36" borderId="0" xfId="0" applyFont="1" applyFill="1" applyBorder="1" applyAlignment="1" applyProtection="1">
      <alignment horizontal="center" vertical="center" wrapText="1"/>
      <protection hidden="1"/>
    </xf>
    <xf numFmtId="0" fontId="4" fillId="36" borderId="39" xfId="0" applyFont="1" applyFill="1" applyBorder="1" applyAlignment="1" applyProtection="1">
      <alignment horizontal="center" vertical="center" wrapText="1"/>
      <protection hidden="1"/>
    </xf>
    <xf numFmtId="0" fontId="4" fillId="36" borderId="44" xfId="0" applyNumberFormat="1" applyFont="1" applyFill="1" applyBorder="1" applyAlignment="1" applyProtection="1">
      <alignment horizontal="center" vertical="center" wrapText="1"/>
      <protection hidden="1"/>
    </xf>
    <xf numFmtId="0" fontId="4" fillId="36" borderId="38" xfId="0" applyNumberFormat="1" applyFont="1" applyFill="1" applyBorder="1" applyAlignment="1" applyProtection="1">
      <alignment horizontal="center" vertical="center" wrapText="1"/>
      <protection hidden="1"/>
    </xf>
    <xf numFmtId="0" fontId="4" fillId="36" borderId="45" xfId="0" applyNumberFormat="1" applyFont="1" applyFill="1" applyBorder="1" applyAlignment="1" applyProtection="1">
      <alignment horizontal="center" vertical="center" wrapText="1"/>
      <protection hidden="1"/>
    </xf>
    <xf numFmtId="0" fontId="4" fillId="36" borderId="39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45" applyNumberFormat="1" applyFont="1" applyFill="1" applyBorder="1" applyAlignment="1" applyProtection="1">
      <alignment horizontal="center" vertical="top" wrapText="1"/>
      <protection hidden="1"/>
    </xf>
    <xf numFmtId="49" fontId="6" fillId="33" borderId="0" xfId="45" applyNumberFormat="1" applyFont="1" applyFill="1" applyBorder="1" applyAlignment="1" applyProtection="1">
      <alignment horizontal="center" vertical="top" wrapText="1"/>
      <protection hidden="1"/>
    </xf>
    <xf numFmtId="49" fontId="3" fillId="33" borderId="34" xfId="0" applyNumberFormat="1" applyFont="1" applyFill="1" applyBorder="1" applyAlignment="1" applyProtection="1">
      <alignment horizontal="center" vertical="center"/>
      <protection locked="0"/>
    </xf>
    <xf numFmtId="49" fontId="3" fillId="33" borderId="53" xfId="0" applyNumberFormat="1" applyFont="1" applyFill="1" applyBorder="1" applyAlignment="1" applyProtection="1">
      <alignment horizontal="center" vertical="center"/>
      <protection locked="0"/>
    </xf>
    <xf numFmtId="49" fontId="3" fillId="33" borderId="32" xfId="0" applyNumberFormat="1" applyFont="1" applyFill="1" applyBorder="1" applyAlignment="1" applyProtection="1">
      <alignment horizontal="center" vertical="center"/>
      <protection locked="0"/>
    </xf>
    <xf numFmtId="49" fontId="4" fillId="35" borderId="44" xfId="0" applyNumberFormat="1" applyFont="1" applyFill="1" applyBorder="1" applyAlignment="1" applyProtection="1">
      <alignment horizontal="left" vertical="top" wrapText="1"/>
      <protection/>
    </xf>
    <xf numFmtId="49" fontId="4" fillId="35" borderId="19" xfId="0" applyNumberFormat="1" applyFont="1" applyFill="1" applyBorder="1" applyAlignment="1" applyProtection="1">
      <alignment horizontal="left" vertical="top" wrapText="1"/>
      <protection/>
    </xf>
    <xf numFmtId="49" fontId="4" fillId="35" borderId="38" xfId="0" applyNumberFormat="1" applyFont="1" applyFill="1" applyBorder="1" applyAlignment="1" applyProtection="1">
      <alignment horizontal="left" vertical="top" wrapText="1"/>
      <protection/>
    </xf>
    <xf numFmtId="49" fontId="4" fillId="35" borderId="43" xfId="0" applyNumberFormat="1" applyFont="1" applyFill="1" applyBorder="1" applyAlignment="1" applyProtection="1">
      <alignment horizontal="left" vertical="top" wrapText="1"/>
      <protection/>
    </xf>
    <xf numFmtId="49" fontId="4" fillId="35" borderId="21" xfId="0" applyNumberFormat="1" applyFont="1" applyFill="1" applyBorder="1" applyAlignment="1" applyProtection="1">
      <alignment horizontal="left" vertical="top" wrapText="1"/>
      <protection/>
    </xf>
    <xf numFmtId="49" fontId="4" fillId="35" borderId="55" xfId="0" applyNumberFormat="1" applyFont="1" applyFill="1" applyBorder="1" applyAlignment="1" applyProtection="1">
      <alignment horizontal="left" vertical="top" wrapText="1"/>
      <protection/>
    </xf>
    <xf numFmtId="49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5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2" xfId="0" applyNumberFormat="1" applyFont="1" applyFill="1" applyBorder="1" applyAlignment="1" applyProtection="1">
      <alignment horizontal="center" vertical="center" wrapText="1"/>
      <protection/>
    </xf>
    <xf numFmtId="14" fontId="4" fillId="35" borderId="22" xfId="0" applyNumberFormat="1" applyFont="1" applyFill="1" applyBorder="1" applyAlignment="1" applyProtection="1">
      <alignment horizontal="center" vertical="center" wrapText="1"/>
      <protection/>
    </xf>
    <xf numFmtId="49" fontId="4" fillId="38" borderId="22" xfId="0" applyNumberFormat="1" applyFont="1" applyFill="1" applyBorder="1" applyAlignment="1" applyProtection="1">
      <alignment horizontal="center" vertical="center" wrapText="1"/>
      <protection/>
    </xf>
    <xf numFmtId="49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center" vertical="center"/>
      <protection hidden="1"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172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172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/>
      <protection hidden="1"/>
    </xf>
    <xf numFmtId="172" fontId="31" fillId="33" borderId="0" xfId="0" applyNumberFormat="1" applyFont="1" applyFill="1" applyBorder="1" applyAlignment="1" applyProtection="1">
      <alignment horizontal="center" vertical="center"/>
      <protection/>
    </xf>
    <xf numFmtId="0" fontId="3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 vertical="center"/>
      <protection hidden="1"/>
    </xf>
    <xf numFmtId="49" fontId="4" fillId="38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8" borderId="44" xfId="0" applyNumberFormat="1" applyFont="1" applyFill="1" applyBorder="1" applyAlignment="1" applyProtection="1">
      <alignment horizontal="center" vertical="center" wrapText="1"/>
      <protection/>
    </xf>
    <xf numFmtId="49" fontId="4" fillId="38" borderId="19" xfId="0" applyNumberFormat="1" applyFont="1" applyFill="1" applyBorder="1" applyAlignment="1" applyProtection="1">
      <alignment horizontal="center" vertical="center" wrapText="1"/>
      <protection/>
    </xf>
    <xf numFmtId="49" fontId="4" fillId="38" borderId="38" xfId="0" applyNumberFormat="1" applyFont="1" applyFill="1" applyBorder="1" applyAlignment="1" applyProtection="1">
      <alignment horizontal="center" vertical="center" wrapText="1"/>
      <protection/>
    </xf>
    <xf numFmtId="49" fontId="4" fillId="38" borderId="43" xfId="0" applyNumberFormat="1" applyFont="1" applyFill="1" applyBorder="1" applyAlignment="1" applyProtection="1">
      <alignment horizontal="center" vertical="center" wrapText="1"/>
      <protection/>
    </xf>
    <xf numFmtId="49" fontId="4" fillId="38" borderId="21" xfId="0" applyNumberFormat="1" applyFont="1" applyFill="1" applyBorder="1" applyAlignment="1" applyProtection="1">
      <alignment horizontal="center" vertical="center" wrapText="1"/>
      <protection/>
    </xf>
    <xf numFmtId="49" fontId="4" fillId="38" borderId="55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55" xfId="0" applyBorder="1" applyAlignment="1">
      <alignment/>
    </xf>
    <xf numFmtId="49" fontId="6" fillId="33" borderId="19" xfId="45" applyNumberFormat="1" applyFont="1" applyFill="1" applyBorder="1" applyAlignment="1" applyProtection="1">
      <alignment horizontal="center" vertical="top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7" fillId="34" borderId="0" xfId="42" applyFill="1" applyAlignment="1" applyProtection="1">
      <alignment/>
      <protection/>
    </xf>
    <xf numFmtId="49" fontId="3" fillId="33" borderId="58" xfId="0" applyNumberFormat="1" applyFont="1" applyFill="1" applyBorder="1" applyAlignment="1" applyProtection="1">
      <alignment horizontal="center" vertical="center"/>
      <protection locked="0"/>
    </xf>
    <xf numFmtId="49" fontId="3" fillId="33" borderId="59" xfId="0" applyNumberFormat="1" applyFont="1" applyFill="1" applyBorder="1" applyAlignment="1" applyProtection="1">
      <alignment horizontal="center" vertical="center"/>
      <protection locked="0"/>
    </xf>
    <xf numFmtId="49" fontId="3" fillId="33" borderId="51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35" borderId="45" xfId="0" applyNumberFormat="1" applyFont="1" applyFill="1" applyBorder="1" applyAlignment="1" applyProtection="1">
      <alignment horizontal="left" vertical="top" wrapText="1"/>
      <protection/>
    </xf>
    <xf numFmtId="49" fontId="4" fillId="35" borderId="0" xfId="0" applyNumberFormat="1" applyFont="1" applyFill="1" applyBorder="1" applyAlignment="1" applyProtection="1">
      <alignment horizontal="left" vertical="top" wrapText="1"/>
      <protection/>
    </xf>
    <xf numFmtId="49" fontId="4" fillId="35" borderId="39" xfId="0" applyNumberFormat="1" applyFont="1" applyFill="1" applyBorder="1" applyAlignment="1" applyProtection="1">
      <alignment horizontal="left" vertical="top" wrapText="1"/>
      <protection/>
    </xf>
    <xf numFmtId="204" fontId="4" fillId="35" borderId="53" xfId="0" applyNumberFormat="1" applyFont="1" applyFill="1" applyBorder="1" applyAlignment="1" applyProtection="1">
      <alignment horizontal="center" vertical="center" wrapText="1"/>
      <protection hidden="1"/>
    </xf>
    <xf numFmtId="203" fontId="3" fillId="33" borderId="33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horizontal="center" vertical="top"/>
      <protection/>
    </xf>
    <xf numFmtId="204" fontId="4" fillId="35" borderId="54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49" xfId="0" applyFont="1" applyFill="1" applyBorder="1" applyAlignment="1">
      <alignment horizontal="left" vertical="center" wrapText="1"/>
    </xf>
    <xf numFmtId="0" fontId="18" fillId="35" borderId="59" xfId="0" applyFont="1" applyFill="1" applyBorder="1" applyAlignment="1">
      <alignment horizontal="left" vertical="center" wrapText="1"/>
    </xf>
    <xf numFmtId="0" fontId="18" fillId="35" borderId="60" xfId="0" applyFont="1" applyFill="1" applyBorder="1" applyAlignment="1">
      <alignment horizontal="left" vertical="center" wrapText="1"/>
    </xf>
    <xf numFmtId="204" fontId="6" fillId="37" borderId="53" xfId="0" applyNumberFormat="1" applyFont="1" applyFill="1" applyBorder="1" applyAlignment="1" applyProtection="1">
      <alignment horizontal="right" vertical="center" wrapText="1" indent="1"/>
      <protection hidden="1"/>
    </xf>
    <xf numFmtId="0" fontId="17" fillId="34" borderId="22" xfId="0" applyFont="1" applyFill="1" applyBorder="1" applyAlignment="1">
      <alignment horizontal="center" vertical="center" wrapText="1"/>
    </xf>
    <xf numFmtId="204" fontId="17" fillId="35" borderId="53" xfId="0" applyNumberFormat="1" applyFont="1" applyFill="1" applyBorder="1" applyAlignment="1">
      <alignment horizontal="center" vertical="center" wrapText="1"/>
    </xf>
    <xf numFmtId="0" fontId="17" fillId="38" borderId="22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/>
    </xf>
    <xf numFmtId="49" fontId="18" fillId="35" borderId="49" xfId="0" applyNumberFormat="1" applyFont="1" applyFill="1" applyBorder="1" applyAlignment="1">
      <alignment horizontal="center" vertical="center" wrapText="1"/>
    </xf>
    <xf numFmtId="49" fontId="18" fillId="35" borderId="60" xfId="0" applyNumberFormat="1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left" vertical="center" wrapText="1"/>
    </xf>
    <xf numFmtId="0" fontId="6" fillId="35" borderId="59" xfId="0" applyFont="1" applyFill="1" applyBorder="1" applyAlignment="1">
      <alignment horizontal="left" vertical="center" wrapText="1"/>
    </xf>
    <xf numFmtId="0" fontId="6" fillId="35" borderId="60" xfId="0" applyFont="1" applyFill="1" applyBorder="1" applyAlignment="1">
      <alignment horizontal="left" vertical="center" wrapText="1"/>
    </xf>
    <xf numFmtId="204" fontId="6" fillId="37" borderId="53" xfId="0" applyNumberFormat="1" applyFont="1" applyFill="1" applyBorder="1" applyAlignment="1" applyProtection="1">
      <alignment horizontal="right" vertical="center" wrapText="1" indent="1"/>
      <protection/>
    </xf>
    <xf numFmtId="204" fontId="6" fillId="37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6" fillId="35" borderId="49" xfId="0" applyNumberFormat="1" applyFont="1" applyFill="1" applyBorder="1" applyAlignment="1" applyProtection="1">
      <alignment horizontal="center" vertical="center" wrapText="1"/>
      <protection/>
    </xf>
    <xf numFmtId="49" fontId="6" fillId="35" borderId="60" xfId="0" applyNumberFormat="1" applyFont="1" applyFill="1" applyBorder="1" applyAlignment="1" applyProtection="1">
      <alignment horizontal="center" vertical="center" wrapText="1"/>
      <protection/>
    </xf>
    <xf numFmtId="204" fontId="6" fillId="37" borderId="54" xfId="0" applyNumberFormat="1" applyFont="1" applyFill="1" applyBorder="1" applyAlignment="1" applyProtection="1">
      <alignment horizontal="right" vertical="center" wrapText="1" indent="1"/>
      <protection locked="0"/>
    </xf>
    <xf numFmtId="49" fontId="6" fillId="35" borderId="50" xfId="0" applyNumberFormat="1" applyFont="1" applyFill="1" applyBorder="1" applyAlignment="1" applyProtection="1">
      <alignment horizontal="center" vertical="center" wrapText="1"/>
      <protection/>
    </xf>
    <xf numFmtId="49" fontId="6" fillId="35" borderId="61" xfId="0" applyNumberFormat="1" applyFont="1" applyFill="1" applyBorder="1" applyAlignment="1" applyProtection="1">
      <alignment horizontal="center" vertical="center" wrapText="1"/>
      <protection/>
    </xf>
    <xf numFmtId="0" fontId="18" fillId="35" borderId="50" xfId="0" applyFont="1" applyFill="1" applyBorder="1" applyAlignment="1">
      <alignment horizontal="left" vertical="center" wrapText="1"/>
    </xf>
    <xf numFmtId="0" fontId="18" fillId="35" borderId="62" xfId="0" applyFont="1" applyFill="1" applyBorder="1" applyAlignment="1">
      <alignment horizontal="left" vertical="center" wrapText="1"/>
    </xf>
    <xf numFmtId="0" fontId="18" fillId="35" borderId="61" xfId="0" applyFont="1" applyFill="1" applyBorder="1" applyAlignment="1">
      <alignment horizontal="left" vertical="center" wrapText="1"/>
    </xf>
    <xf numFmtId="0" fontId="3" fillId="38" borderId="22" xfId="0" applyNumberFormat="1" applyFont="1" applyFill="1" applyBorder="1" applyAlignment="1">
      <alignment horizontal="center" vertical="center" wrapText="1"/>
    </xf>
    <xf numFmtId="204" fontId="6" fillId="37" borderId="52" xfId="0" applyNumberFormat="1" applyFont="1" applyFill="1" applyBorder="1" applyAlignment="1" applyProtection="1">
      <alignment horizontal="right" vertical="center" wrapText="1" indent="1"/>
      <protection hidden="1"/>
    </xf>
    <xf numFmtId="9" fontId="4" fillId="36" borderId="44" xfId="0" applyNumberFormat="1" applyFont="1" applyFill="1" applyBorder="1" applyAlignment="1" applyProtection="1">
      <alignment horizontal="center" vertical="center" wrapText="1"/>
      <protection/>
    </xf>
    <xf numFmtId="9" fontId="4" fillId="36" borderId="19" xfId="0" applyNumberFormat="1" applyFont="1" applyFill="1" applyBorder="1" applyAlignment="1" applyProtection="1">
      <alignment horizontal="center" vertical="center" wrapText="1"/>
      <protection/>
    </xf>
    <xf numFmtId="9" fontId="4" fillId="36" borderId="38" xfId="0" applyNumberFormat="1" applyFont="1" applyFill="1" applyBorder="1" applyAlignment="1" applyProtection="1">
      <alignment horizontal="center" vertical="center" wrapText="1"/>
      <protection/>
    </xf>
    <xf numFmtId="9" fontId="4" fillId="36" borderId="45" xfId="0" applyNumberFormat="1" applyFont="1" applyFill="1" applyBorder="1" applyAlignment="1" applyProtection="1">
      <alignment horizontal="center" vertical="center" wrapText="1"/>
      <protection/>
    </xf>
    <xf numFmtId="9" fontId="4" fillId="36" borderId="0" xfId="0" applyNumberFormat="1" applyFont="1" applyFill="1" applyBorder="1" applyAlignment="1" applyProtection="1">
      <alignment horizontal="center" vertical="center" wrapText="1"/>
      <protection/>
    </xf>
    <xf numFmtId="9" fontId="4" fillId="36" borderId="39" xfId="0" applyNumberFormat="1" applyFont="1" applyFill="1" applyBorder="1" applyAlignment="1" applyProtection="1">
      <alignment horizontal="center" vertical="center" wrapText="1"/>
      <protection/>
    </xf>
    <xf numFmtId="9" fontId="4" fillId="36" borderId="43" xfId="0" applyNumberFormat="1" applyFont="1" applyFill="1" applyBorder="1" applyAlignment="1" applyProtection="1">
      <alignment horizontal="center" vertical="center" wrapText="1"/>
      <protection/>
    </xf>
    <xf numFmtId="9" fontId="4" fillId="36" borderId="21" xfId="0" applyNumberFormat="1" applyFont="1" applyFill="1" applyBorder="1" applyAlignment="1" applyProtection="1">
      <alignment horizontal="center" vertical="center" wrapText="1"/>
      <protection/>
    </xf>
    <xf numFmtId="9" fontId="4" fillId="36" borderId="55" xfId="0" applyNumberFormat="1" applyFont="1" applyFill="1" applyBorder="1" applyAlignment="1" applyProtection="1">
      <alignment horizontal="center" vertical="center" wrapText="1"/>
      <protection/>
    </xf>
    <xf numFmtId="9" fontId="3" fillId="38" borderId="22" xfId="0" applyNumberFormat="1" applyFont="1" applyFill="1" applyBorder="1" applyAlignment="1">
      <alignment horizontal="center" vertical="center" wrapText="1"/>
    </xf>
    <xf numFmtId="49" fontId="11" fillId="35" borderId="49" xfId="0" applyNumberFormat="1" applyFont="1" applyFill="1" applyBorder="1" applyAlignment="1">
      <alignment horizontal="center" vertical="center" wrapText="1"/>
    </xf>
    <xf numFmtId="49" fontId="11" fillId="35" borderId="60" xfId="0" applyNumberFormat="1" applyFont="1" applyFill="1" applyBorder="1" applyAlignment="1">
      <alignment horizontal="center" vertical="center" wrapText="1"/>
    </xf>
    <xf numFmtId="49" fontId="6" fillId="35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5" borderId="63" xfId="0" applyNumberFormat="1" applyFont="1" applyFill="1" applyBorder="1" applyAlignment="1" applyProtection="1">
      <alignment horizontal="center" vertical="center" wrapText="1"/>
      <protection/>
    </xf>
    <xf numFmtId="49" fontId="6" fillId="35" borderId="64" xfId="0" applyNumberFormat="1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6" fillId="35" borderId="63" xfId="0" applyFont="1" applyFill="1" applyBorder="1" applyAlignment="1">
      <alignment horizontal="left" vertical="center" wrapText="1"/>
    </xf>
    <xf numFmtId="0" fontId="6" fillId="35" borderId="65" xfId="0" applyFont="1" applyFill="1" applyBorder="1" applyAlignment="1">
      <alignment horizontal="left" vertical="center" wrapText="1"/>
    </xf>
    <xf numFmtId="0" fontId="6" fillId="35" borderId="64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204" fontId="6" fillId="37" borderId="66" xfId="0" applyNumberFormat="1" applyFont="1" applyFill="1" applyBorder="1" applyAlignment="1" applyProtection="1">
      <alignment horizontal="right" vertical="center" wrapText="1" indent="1"/>
      <protection/>
    </xf>
    <xf numFmtId="204" fontId="6" fillId="37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35" borderId="24" xfId="0" applyFont="1" applyFill="1" applyBorder="1" applyAlignment="1">
      <alignment horizontal="left" vertical="center" wrapText="1"/>
    </xf>
    <xf numFmtId="0" fontId="18" fillId="35" borderId="25" xfId="0" applyFont="1" applyFill="1" applyBorder="1" applyAlignment="1">
      <alignment horizontal="left" vertical="center" wrapText="1"/>
    </xf>
    <xf numFmtId="0" fontId="18" fillId="35" borderId="26" xfId="0" applyFont="1" applyFill="1" applyBorder="1" applyAlignment="1">
      <alignment horizontal="left" vertical="center" wrapText="1"/>
    </xf>
    <xf numFmtId="0" fontId="18" fillId="35" borderId="63" xfId="0" applyFont="1" applyFill="1" applyBorder="1" applyAlignment="1">
      <alignment horizontal="left" vertical="center" wrapText="1"/>
    </xf>
    <xf numFmtId="0" fontId="18" fillId="35" borderId="65" xfId="0" applyFont="1" applyFill="1" applyBorder="1" applyAlignment="1">
      <alignment horizontal="left" vertical="center" wrapText="1"/>
    </xf>
    <xf numFmtId="0" fontId="18" fillId="35" borderId="64" xfId="0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 quotePrefix="1">
      <alignment horizontal="center" vertical="center" wrapText="1"/>
    </xf>
    <xf numFmtId="49" fontId="3" fillId="35" borderId="22" xfId="0" applyNumberFormat="1" applyFont="1" applyFill="1" applyBorder="1" applyAlignment="1" applyProtection="1">
      <alignment horizontal="left" vertical="center" wrapText="1"/>
      <protection/>
    </xf>
    <xf numFmtId="182" fontId="35" fillId="34" borderId="0" xfId="0" applyNumberFormat="1" applyFont="1" applyFill="1" applyBorder="1" applyAlignment="1" applyProtection="1">
      <alignment horizontal="center" vertical="center" wrapText="1"/>
      <protection/>
    </xf>
    <xf numFmtId="204" fontId="6" fillId="37" borderId="50" xfId="0" applyNumberFormat="1" applyFont="1" applyFill="1" applyBorder="1" applyAlignment="1" applyProtection="1">
      <alignment horizontal="right" vertical="center" wrapText="1" indent="1"/>
      <protection locked="0"/>
    </xf>
    <xf numFmtId="204" fontId="6" fillId="37" borderId="62" xfId="0" applyNumberFormat="1" applyFont="1" applyFill="1" applyBorder="1" applyAlignment="1" applyProtection="1">
      <alignment horizontal="right" vertical="center" wrapText="1" indent="1"/>
      <protection locked="0"/>
    </xf>
    <xf numFmtId="204" fontId="6" fillId="37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35" borderId="67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 quotePrefix="1">
      <alignment horizontal="center" vertical="center" wrapText="1"/>
    </xf>
    <xf numFmtId="0" fontId="4" fillId="34" borderId="23" xfId="0" applyNumberFormat="1" applyFont="1" applyFill="1" applyBorder="1" applyAlignment="1" quotePrefix="1">
      <alignment horizontal="center" vertical="center" wrapText="1"/>
    </xf>
    <xf numFmtId="0" fontId="4" fillId="34" borderId="19" xfId="0" applyNumberFormat="1" applyFont="1" applyFill="1" applyBorder="1" applyAlignment="1" quotePrefix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left" vertical="top"/>
      <protection hidden="1"/>
    </xf>
    <xf numFmtId="0" fontId="4" fillId="38" borderId="22" xfId="0" applyFont="1" applyFill="1" applyBorder="1" applyAlignment="1" applyProtection="1">
      <alignment horizontal="center" vertical="center" wrapText="1"/>
      <protection hidden="1"/>
    </xf>
    <xf numFmtId="203" fontId="3" fillId="33" borderId="58" xfId="0" applyNumberFormat="1" applyFont="1" applyFill="1" applyBorder="1" applyAlignment="1" applyProtection="1">
      <alignment horizontal="center" vertical="center"/>
      <protection locked="0"/>
    </xf>
    <xf numFmtId="203" fontId="3" fillId="33" borderId="59" xfId="0" applyNumberFormat="1" applyFont="1" applyFill="1" applyBorder="1" applyAlignment="1" applyProtection="1">
      <alignment horizontal="center" vertical="center"/>
      <protection locked="0"/>
    </xf>
    <xf numFmtId="203" fontId="3" fillId="33" borderId="51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Font="1" applyFill="1" applyBorder="1" applyAlignment="1">
      <alignment horizontal="left" vertical="center" wrapText="1"/>
    </xf>
    <xf numFmtId="0" fontId="17" fillId="35" borderId="53" xfId="0" applyFont="1" applyFill="1" applyBorder="1" applyAlignment="1">
      <alignment horizontal="left" vertical="center" wrapText="1"/>
    </xf>
    <xf numFmtId="182" fontId="6" fillId="33" borderId="22" xfId="0" applyNumberFormat="1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top"/>
      <protection hidden="1"/>
    </xf>
    <xf numFmtId="0" fontId="17" fillId="35" borderId="50" xfId="0" applyFont="1" applyFill="1" applyBorder="1" applyAlignment="1">
      <alignment horizontal="left" vertical="center" wrapText="1"/>
    </xf>
    <xf numFmtId="0" fontId="17" fillId="35" borderId="62" xfId="0" applyFont="1" applyFill="1" applyBorder="1" applyAlignment="1">
      <alignment horizontal="left" vertical="center" wrapText="1"/>
    </xf>
    <xf numFmtId="0" fontId="17" fillId="35" borderId="61" xfId="0" applyFont="1" applyFill="1" applyBorder="1" applyAlignment="1">
      <alignment horizontal="left" vertical="center" wrapText="1"/>
    </xf>
    <xf numFmtId="204" fontId="17" fillId="35" borderId="50" xfId="0" applyNumberFormat="1" applyFont="1" applyFill="1" applyBorder="1" applyAlignment="1">
      <alignment horizontal="center" vertical="center" wrapText="1"/>
    </xf>
    <xf numFmtId="204" fontId="17" fillId="35" borderId="62" xfId="0" applyNumberFormat="1" applyFont="1" applyFill="1" applyBorder="1" applyAlignment="1">
      <alignment horizontal="center" vertical="center" wrapText="1"/>
    </xf>
    <xf numFmtId="204" fontId="17" fillId="35" borderId="61" xfId="0" applyNumberFormat="1" applyFont="1" applyFill="1" applyBorder="1" applyAlignment="1">
      <alignment horizontal="center" vertical="center" wrapText="1"/>
    </xf>
    <xf numFmtId="203" fontId="3" fillId="33" borderId="58" xfId="0" applyNumberFormat="1" applyFont="1" applyFill="1" applyBorder="1" applyAlignment="1" applyProtection="1">
      <alignment horizontal="center" vertical="center"/>
      <protection hidden="1"/>
    </xf>
    <xf numFmtId="0" fontId="3" fillId="33" borderId="59" xfId="0" applyFont="1" applyFill="1" applyBorder="1" applyAlignment="1" applyProtection="1">
      <alignment horizontal="center" vertical="center"/>
      <protection hidden="1"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172" fontId="3" fillId="33" borderId="58" xfId="0" applyNumberFormat="1" applyFont="1" applyFill="1" applyBorder="1" applyAlignment="1" applyProtection="1">
      <alignment horizontal="center" vertical="center"/>
      <protection hidden="1"/>
    </xf>
    <xf numFmtId="172" fontId="3" fillId="33" borderId="59" xfId="0" applyNumberFormat="1" applyFont="1" applyFill="1" applyBorder="1" applyAlignment="1" applyProtection="1">
      <alignment horizontal="center" vertical="center"/>
      <protection hidden="1"/>
    </xf>
    <xf numFmtId="172" fontId="3" fillId="33" borderId="51" xfId="0" applyNumberFormat="1" applyFont="1" applyFill="1" applyBorder="1" applyAlignment="1" applyProtection="1">
      <alignment horizontal="center" vertical="center"/>
      <protection hidden="1"/>
    </xf>
    <xf numFmtId="49" fontId="18" fillId="0" borderId="69" xfId="0" applyNumberFormat="1" applyFont="1" applyBorder="1" applyAlignment="1">
      <alignment horizontal="center" vertical="center" wrapText="1"/>
    </xf>
    <xf numFmtId="49" fontId="18" fillId="0" borderId="70" xfId="0" applyNumberFormat="1" applyFont="1" applyBorder="1" applyAlignment="1">
      <alignment horizontal="center" vertical="center" wrapText="1"/>
    </xf>
    <xf numFmtId="0" fontId="18" fillId="35" borderId="69" xfId="0" applyFont="1" applyFill="1" applyBorder="1" applyAlignment="1">
      <alignment horizontal="left" vertical="center" wrapText="1"/>
    </xf>
    <xf numFmtId="0" fontId="18" fillId="35" borderId="71" xfId="0" applyFont="1" applyFill="1" applyBorder="1" applyAlignment="1">
      <alignment horizontal="left" vertical="center" wrapText="1"/>
    </xf>
    <xf numFmtId="0" fontId="18" fillId="35" borderId="7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49" fontId="3" fillId="33" borderId="33" xfId="0" applyNumberFormat="1" applyFont="1" applyFill="1" applyBorder="1" applyAlignment="1" applyProtection="1">
      <alignment horizontal="center" vertical="center"/>
      <protection locked="0"/>
    </xf>
    <xf numFmtId="172" fontId="3" fillId="33" borderId="33" xfId="0" applyNumberFormat="1" applyFont="1" applyFill="1" applyBorder="1" applyAlignment="1" applyProtection="1">
      <alignment horizontal="center" vertical="center"/>
      <protection locked="0"/>
    </xf>
    <xf numFmtId="172" fontId="3" fillId="33" borderId="33" xfId="0" applyNumberFormat="1" applyFont="1" applyFill="1" applyBorder="1" applyAlignment="1" applyProtection="1">
      <alignment horizontal="center" vertical="center"/>
      <protection/>
    </xf>
    <xf numFmtId="204" fontId="6" fillId="37" borderId="52" xfId="0" applyNumberFormat="1" applyFont="1" applyFill="1" applyBorder="1" applyAlignment="1" applyProtection="1">
      <alignment horizontal="right" vertical="center" wrapText="1" indent="1"/>
      <protection locked="0"/>
    </xf>
    <xf numFmtId="204" fontId="6" fillId="37" borderId="72" xfId="0" applyNumberFormat="1" applyFont="1" applyFill="1" applyBorder="1" applyAlignment="1" applyProtection="1">
      <alignment horizontal="right" vertical="center" wrapText="1" indent="1"/>
      <protection/>
    </xf>
    <xf numFmtId="0" fontId="6" fillId="33" borderId="0" xfId="0" applyFont="1" applyFill="1" applyBorder="1" applyAlignment="1" applyProtection="1">
      <alignment horizontal="center" vertical="top"/>
      <protection hidden="1"/>
    </xf>
    <xf numFmtId="0" fontId="16" fillId="35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center" vertical="top"/>
      <protection hidden="1"/>
    </xf>
    <xf numFmtId="0" fontId="10" fillId="35" borderId="0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center" vertical="center" wrapText="1"/>
      <protection hidden="1"/>
    </xf>
    <xf numFmtId="49" fontId="3" fillId="35" borderId="67" xfId="0" applyNumberFormat="1" applyFont="1" applyFill="1" applyBorder="1" applyAlignment="1" applyProtection="1">
      <alignment horizontal="left" vertical="center" wrapText="1"/>
      <protection/>
    </xf>
    <xf numFmtId="49" fontId="3" fillId="35" borderId="23" xfId="0" applyNumberFormat="1" applyFont="1" applyFill="1" applyBorder="1" applyAlignment="1" applyProtection="1">
      <alignment horizontal="left" vertical="center" wrapText="1"/>
      <protection/>
    </xf>
    <xf numFmtId="49" fontId="3" fillId="35" borderId="68" xfId="0" applyNumberFormat="1" applyFont="1" applyFill="1" applyBorder="1" applyAlignment="1" applyProtection="1">
      <alignment horizontal="left" vertical="center" wrapText="1"/>
      <protection/>
    </xf>
    <xf numFmtId="0" fontId="18" fillId="35" borderId="44" xfId="0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left" vertical="center" wrapText="1"/>
    </xf>
    <xf numFmtId="0" fontId="18" fillId="35" borderId="38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 locked="0"/>
    </xf>
    <xf numFmtId="204" fontId="6" fillId="37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6" fillId="32" borderId="67" xfId="0" applyFont="1" applyFill="1" applyBorder="1" applyAlignment="1" applyProtection="1">
      <alignment horizontal="center" vertical="center" wrapText="1"/>
      <protection hidden="1"/>
    </xf>
    <xf numFmtId="0" fontId="6" fillId="32" borderId="68" xfId="0" applyFont="1" applyFill="1" applyBorder="1" applyAlignment="1" applyProtection="1">
      <alignment horizontal="center" vertical="center" wrapText="1"/>
      <protection hidden="1"/>
    </xf>
    <xf numFmtId="0" fontId="4" fillId="36" borderId="43" xfId="0" applyFont="1" applyFill="1" applyBorder="1" applyAlignment="1" applyProtection="1">
      <alignment horizontal="center" vertical="center" wrapText="1"/>
      <protection hidden="1"/>
    </xf>
    <xf numFmtId="0" fontId="4" fillId="36" borderId="55" xfId="0" applyFont="1" applyFill="1" applyBorder="1" applyAlignment="1" applyProtection="1">
      <alignment horizontal="center" vertical="center" wrapText="1"/>
      <protection hidden="1"/>
    </xf>
    <xf numFmtId="0" fontId="6" fillId="32" borderId="22" xfId="0" applyFont="1" applyFill="1" applyBorder="1" applyAlignment="1" applyProtection="1">
      <alignment horizontal="center" vertical="center" wrapText="1"/>
      <protection hidden="1"/>
    </xf>
    <xf numFmtId="0" fontId="6" fillId="32" borderId="22" xfId="0" applyFont="1" applyFill="1" applyBorder="1" applyAlignment="1" applyProtection="1">
      <alignment horizontal="center" vertical="center"/>
      <protection hidden="1"/>
    </xf>
    <xf numFmtId="0" fontId="4" fillId="36" borderId="22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right"/>
      <protection hidden="1"/>
    </xf>
    <xf numFmtId="0" fontId="4" fillId="36" borderId="19" xfId="0" applyFont="1" applyFill="1" applyBorder="1" applyAlignment="1" applyProtection="1">
      <alignment horizontal="center" vertical="center"/>
      <protection hidden="1"/>
    </xf>
    <xf numFmtId="0" fontId="4" fillId="36" borderId="38" xfId="0" applyFont="1" applyFill="1" applyBorder="1" applyAlignment="1" applyProtection="1">
      <alignment horizontal="center" vertical="center"/>
      <protection hidden="1"/>
    </xf>
    <xf numFmtId="0" fontId="4" fillId="36" borderId="45" xfId="0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4" fillId="36" borderId="39" xfId="0" applyFont="1" applyFill="1" applyBorder="1" applyAlignment="1" applyProtection="1">
      <alignment horizontal="center" vertical="center"/>
      <protection hidden="1"/>
    </xf>
    <xf numFmtId="0" fontId="4" fillId="36" borderId="43" xfId="0" applyFont="1" applyFill="1" applyBorder="1" applyAlignment="1" applyProtection="1">
      <alignment horizontal="center" vertical="center"/>
      <protection hidden="1"/>
    </xf>
    <xf numFmtId="0" fontId="4" fillId="36" borderId="21" xfId="0" applyFont="1" applyFill="1" applyBorder="1" applyAlignment="1" applyProtection="1">
      <alignment horizontal="center" vertical="center"/>
      <protection hidden="1"/>
    </xf>
    <xf numFmtId="0" fontId="4" fillId="36" borderId="55" xfId="0" applyFont="1" applyFill="1" applyBorder="1" applyAlignment="1" applyProtection="1">
      <alignment horizontal="center" vertical="center"/>
      <protection hidden="1"/>
    </xf>
    <xf numFmtId="0" fontId="4" fillId="36" borderId="67" xfId="0" applyFont="1" applyFill="1" applyBorder="1" applyAlignment="1" applyProtection="1">
      <alignment horizontal="center" vertical="center"/>
      <protection hidden="1"/>
    </xf>
    <xf numFmtId="0" fontId="4" fillId="36" borderId="23" xfId="0" applyFont="1" applyFill="1" applyBorder="1" applyAlignment="1" applyProtection="1">
      <alignment horizontal="center" vertical="center"/>
      <protection hidden="1"/>
    </xf>
    <xf numFmtId="0" fontId="4" fillId="36" borderId="68" xfId="0" applyFont="1" applyFill="1" applyBorder="1" applyAlignment="1" applyProtection="1">
      <alignment horizontal="center" vertical="center"/>
      <protection hidden="1"/>
    </xf>
    <xf numFmtId="204" fontId="4" fillId="35" borderId="22" xfId="57" applyNumberFormat="1" applyFont="1" applyFill="1" applyBorder="1" applyAlignment="1" applyProtection="1">
      <alignment horizontal="center" vertical="center" wrapText="1"/>
      <protection/>
    </xf>
    <xf numFmtId="49" fontId="18" fillId="0" borderId="50" xfId="0" applyNumberFormat="1" applyFont="1" applyBorder="1" applyAlignment="1">
      <alignment horizontal="center" vertical="center" wrapText="1"/>
    </xf>
    <xf numFmtId="49" fontId="18" fillId="0" borderId="61" xfId="0" applyNumberFormat="1" applyFont="1" applyBorder="1" applyAlignment="1">
      <alignment horizontal="center" vertical="center" wrapText="1"/>
    </xf>
    <xf numFmtId="49" fontId="6" fillId="35" borderId="69" xfId="0" applyNumberFormat="1" applyFont="1" applyFill="1" applyBorder="1" applyAlignment="1" applyProtection="1">
      <alignment horizontal="center" vertical="center" wrapText="1"/>
      <protection/>
    </xf>
    <xf numFmtId="49" fontId="6" fillId="35" borderId="70" xfId="0" applyNumberFormat="1" applyFont="1" applyFill="1" applyBorder="1" applyAlignment="1" applyProtection="1">
      <alignment horizontal="center" vertical="center" wrapText="1"/>
      <protection/>
    </xf>
    <xf numFmtId="0" fontId="18" fillId="35" borderId="49" xfId="0" applyFont="1" applyFill="1" applyBorder="1" applyAlignment="1">
      <alignment horizontal="center" vertical="center" wrapText="1"/>
    </xf>
    <xf numFmtId="0" fontId="18" fillId="35" borderId="60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vertical="center"/>
    </xf>
    <xf numFmtId="0" fontId="37" fillId="0" borderId="63" xfId="0" applyFont="1" applyBorder="1" applyAlignment="1">
      <alignment vertical="center"/>
    </xf>
    <xf numFmtId="0" fontId="37" fillId="0" borderId="64" xfId="0" applyFont="1" applyBorder="1" applyAlignment="1">
      <alignment vertical="center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4" fillId="35" borderId="52" xfId="0" applyFont="1" applyFill="1" applyBorder="1" applyAlignment="1" applyProtection="1">
      <alignment horizontal="left" vertical="center"/>
      <protection hidden="1"/>
    </xf>
    <xf numFmtId="0" fontId="4" fillId="35" borderId="53" xfId="0" applyFont="1" applyFill="1" applyBorder="1" applyAlignment="1" applyProtection="1">
      <alignment horizontal="left" vertical="center"/>
      <protection hidden="1"/>
    </xf>
    <xf numFmtId="0" fontId="4" fillId="35" borderId="54" xfId="0" applyFont="1" applyFill="1" applyBorder="1" applyAlignment="1" applyProtection="1">
      <alignment horizontal="left" vertical="center"/>
      <protection hidden="1"/>
    </xf>
    <xf numFmtId="204" fontId="12" fillId="35" borderId="54" xfId="0" applyNumberFormat="1" applyFont="1" applyFill="1" applyBorder="1" applyAlignment="1" applyProtection="1">
      <alignment horizontal="left" vertical="center"/>
      <protection hidden="1"/>
    </xf>
    <xf numFmtId="204" fontId="12" fillId="35" borderId="52" xfId="0" applyNumberFormat="1" applyFont="1" applyFill="1" applyBorder="1" applyAlignment="1" applyProtection="1">
      <alignment horizontal="left" vertical="center"/>
      <protection hidden="1"/>
    </xf>
    <xf numFmtId="204" fontId="12" fillId="35" borderId="53" xfId="0" applyNumberFormat="1" applyFont="1" applyFill="1" applyBorder="1" applyAlignment="1" applyProtection="1">
      <alignment horizontal="left" vertical="center"/>
      <protection hidden="1"/>
    </xf>
    <xf numFmtId="204" fontId="6" fillId="37" borderId="54" xfId="0" applyNumberFormat="1" applyFont="1" applyFill="1" applyBorder="1" applyAlignment="1" applyProtection="1">
      <alignment horizontal="right" vertical="center" wrapText="1" indent="1"/>
      <protection hidden="1"/>
    </xf>
    <xf numFmtId="204" fontId="17" fillId="37" borderId="53" xfId="0" applyNumberFormat="1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left" vertical="center" wrapText="1"/>
    </xf>
    <xf numFmtId="49" fontId="18" fillId="35" borderId="50" xfId="0" applyNumberFormat="1" applyFont="1" applyFill="1" applyBorder="1" applyAlignment="1">
      <alignment horizontal="center" vertical="center" wrapText="1"/>
    </xf>
    <xf numFmtId="49" fontId="18" fillId="35" borderId="61" xfId="0" applyNumberFormat="1" applyFont="1" applyFill="1" applyBorder="1" applyAlignment="1">
      <alignment horizontal="center" vertical="center" wrapText="1"/>
    </xf>
    <xf numFmtId="0" fontId="4" fillId="33" borderId="48" xfId="0" applyFont="1" applyFill="1" applyBorder="1" applyAlignment="1" applyProtection="1">
      <alignment horizontal="left" vertical="center"/>
      <protection hidden="1" locked="0"/>
    </xf>
    <xf numFmtId="0" fontId="4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horizontal="center" vertical="top"/>
      <protection hidden="1"/>
    </xf>
    <xf numFmtId="49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6" borderId="22" xfId="0" applyFont="1" applyFill="1" applyBorder="1" applyAlignment="1" applyProtection="1">
      <alignment horizontal="center" vertical="center" wrapText="1"/>
      <protection hidden="1"/>
    </xf>
    <xf numFmtId="204" fontId="12" fillId="35" borderId="52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52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53" xfId="0" applyNumberFormat="1" applyFont="1" applyFill="1" applyBorder="1" applyAlignment="1" applyProtection="1">
      <alignment horizontal="center" vertical="center" wrapText="1"/>
      <protection hidden="1"/>
    </xf>
    <xf numFmtId="204" fontId="12" fillId="35" borderId="53" xfId="0" applyNumberFormat="1" applyFont="1" applyFill="1" applyBorder="1" applyAlignment="1" applyProtection="1">
      <alignment horizontal="center" vertical="center" wrapText="1"/>
      <protection hidden="1"/>
    </xf>
    <xf numFmtId="204" fontId="12" fillId="37" borderId="53" xfId="0" applyNumberFormat="1" applyFont="1" applyFill="1" applyBorder="1" applyAlignment="1" applyProtection="1">
      <alignment horizontal="center" vertical="center" wrapText="1"/>
      <protection hidden="1"/>
    </xf>
    <xf numFmtId="204" fontId="12" fillId="37" borderId="52" xfId="0" applyNumberFormat="1" applyFont="1" applyFill="1" applyBorder="1" applyAlignment="1" applyProtection="1">
      <alignment horizontal="center" vertical="center" wrapText="1"/>
      <protection hidden="1"/>
    </xf>
    <xf numFmtId="204" fontId="12" fillId="35" borderId="72" xfId="0" applyNumberFormat="1" applyFont="1" applyFill="1" applyBorder="1" applyAlignment="1" applyProtection="1">
      <alignment horizontal="center" vertical="center" wrapText="1"/>
      <protection hidden="1"/>
    </xf>
    <xf numFmtId="0" fontId="12" fillId="35" borderId="72" xfId="0" applyNumberFormat="1" applyFont="1" applyFill="1" applyBorder="1" applyAlignment="1" applyProtection="1">
      <alignment horizontal="center" vertical="center" wrapText="1"/>
      <protection hidden="1"/>
    </xf>
    <xf numFmtId="204" fontId="12" fillId="37" borderId="54" xfId="0" applyNumberFormat="1" applyFont="1" applyFill="1" applyBorder="1" applyAlignment="1" applyProtection="1">
      <alignment horizontal="center" vertical="center" wrapText="1"/>
      <protection hidden="1"/>
    </xf>
    <xf numFmtId="204" fontId="36" fillId="37" borderId="22" xfId="0" applyNumberFormat="1" applyFont="1" applyFill="1" applyBorder="1" applyAlignment="1" applyProtection="1">
      <alignment horizontal="center" vertical="center" wrapText="1"/>
      <protection hidden="1"/>
    </xf>
    <xf numFmtId="204" fontId="13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13" fillId="35" borderId="22" xfId="0" applyFont="1" applyFill="1" applyBorder="1" applyAlignment="1" applyProtection="1">
      <alignment horizontal="left" vertical="center" wrapText="1"/>
      <protection hidden="1"/>
    </xf>
    <xf numFmtId="204" fontId="13" fillId="35" borderId="22" xfId="0" applyNumberFormat="1" applyFont="1" applyFill="1" applyBorder="1" applyAlignment="1" applyProtection="1">
      <alignment horizontal="center" vertical="center" wrapText="1"/>
      <protection hidden="1"/>
    </xf>
    <xf numFmtId="204" fontId="18" fillId="35" borderId="53" xfId="0" applyNumberFormat="1" applyFont="1" applyFill="1" applyBorder="1" applyAlignment="1">
      <alignment horizontal="center" vertical="center" wrapText="1"/>
    </xf>
    <xf numFmtId="0" fontId="11" fillId="35" borderId="69" xfId="0" applyFont="1" applyFill="1" applyBorder="1" applyAlignment="1">
      <alignment horizontal="center" vertical="center" wrapText="1"/>
    </xf>
    <xf numFmtId="0" fontId="11" fillId="35" borderId="7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left" vertical="center" wrapText="1"/>
    </xf>
    <xf numFmtId="0" fontId="11" fillId="35" borderId="59" xfId="0" applyFont="1" applyFill="1" applyBorder="1" applyAlignment="1">
      <alignment horizontal="left" vertical="center" wrapText="1"/>
    </xf>
    <xf numFmtId="0" fontId="11" fillId="35" borderId="60" xfId="0" applyFont="1" applyFill="1" applyBorder="1" applyAlignment="1">
      <alignment horizontal="left" vertical="center" wrapText="1"/>
    </xf>
    <xf numFmtId="204" fontId="18" fillId="38" borderId="53" xfId="0" applyNumberFormat="1" applyFont="1" applyFill="1" applyBorder="1" applyAlignment="1">
      <alignment horizontal="center" vertical="center" wrapText="1"/>
    </xf>
    <xf numFmtId="204" fontId="18" fillId="38" borderId="52" xfId="0" applyNumberFormat="1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60" xfId="0" applyFont="1" applyFill="1" applyBorder="1" applyAlignment="1">
      <alignment horizontal="center" vertical="center" wrapText="1"/>
    </xf>
    <xf numFmtId="49" fontId="11" fillId="35" borderId="50" xfId="0" applyNumberFormat="1" applyFont="1" applyFill="1" applyBorder="1" applyAlignment="1">
      <alignment horizontal="center" vertical="center" wrapText="1"/>
    </xf>
    <xf numFmtId="49" fontId="11" fillId="35" borderId="61" xfId="0" applyNumberFormat="1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204" fontId="17" fillId="35" borderId="52" xfId="0" applyNumberFormat="1" applyFont="1" applyFill="1" applyBorder="1" applyAlignment="1">
      <alignment horizontal="center" vertical="center" wrapText="1"/>
    </xf>
    <xf numFmtId="0" fontId="4" fillId="36" borderId="44" xfId="0" applyFont="1" applyFill="1" applyBorder="1" applyAlignment="1" applyProtection="1">
      <alignment horizontal="center" vertical="center"/>
      <protection hidden="1"/>
    </xf>
    <xf numFmtId="0" fontId="11" fillId="35" borderId="69" xfId="0" applyFont="1" applyFill="1" applyBorder="1" applyAlignment="1">
      <alignment horizontal="left" vertical="center" wrapText="1"/>
    </xf>
    <xf numFmtId="0" fontId="11" fillId="35" borderId="71" xfId="0" applyFont="1" applyFill="1" applyBorder="1" applyAlignment="1">
      <alignment horizontal="left" vertical="center" wrapText="1"/>
    </xf>
    <xf numFmtId="0" fontId="11" fillId="35" borderId="70" xfId="0" applyFont="1" applyFill="1" applyBorder="1" applyAlignment="1">
      <alignment horizontal="left" vertical="center" wrapText="1"/>
    </xf>
    <xf numFmtId="0" fontId="11" fillId="35" borderId="50" xfId="0" applyFont="1" applyFill="1" applyBorder="1" applyAlignment="1">
      <alignment horizontal="left" vertical="center" wrapText="1"/>
    </xf>
    <xf numFmtId="0" fontId="11" fillId="35" borderId="62" xfId="0" applyFont="1" applyFill="1" applyBorder="1" applyAlignment="1">
      <alignment horizontal="left" vertical="center" wrapText="1"/>
    </xf>
    <xf numFmtId="0" fontId="11" fillId="35" borderId="61" xfId="0" applyFont="1" applyFill="1" applyBorder="1" applyAlignment="1">
      <alignment horizontal="left" vertical="center" wrapText="1"/>
    </xf>
    <xf numFmtId="204" fontId="18" fillId="38" borderId="54" xfId="0" applyNumberFormat="1" applyFont="1" applyFill="1" applyBorder="1" applyAlignment="1">
      <alignment horizontal="center" vertical="center" wrapText="1"/>
    </xf>
    <xf numFmtId="205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6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0" fillId="35" borderId="0" xfId="0" applyNumberFormat="1" applyFont="1" applyFill="1" applyBorder="1" applyAlignment="1" applyProtection="1">
      <alignment horizontal="left" vertical="center" wrapText="1" indent="1"/>
      <protection hidden="1"/>
    </xf>
    <xf numFmtId="0" fontId="6" fillId="35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0" fillId="33" borderId="0" xfId="0" applyFont="1" applyFill="1" applyBorder="1" applyAlignment="1" applyProtection="1">
      <alignment horizontal="left" vertical="center" wrapText="1" indent="1"/>
      <protection hidden="1"/>
    </xf>
    <xf numFmtId="0" fontId="6" fillId="33" borderId="0" xfId="0" applyFont="1" applyFill="1" applyBorder="1" applyAlignment="1" applyProtection="1">
      <alignment horizontal="left" vertical="center" wrapText="1" indent="1"/>
      <protection hidden="1"/>
    </xf>
    <xf numFmtId="0" fontId="42" fillId="35" borderId="0" xfId="0" applyFont="1" applyFill="1" applyAlignment="1">
      <alignment horizontal="left" vertical="top" wrapText="1" indent="1"/>
    </xf>
    <xf numFmtId="0" fontId="41" fillId="35" borderId="0" xfId="0" applyNumberFormat="1" applyFont="1" applyFill="1" applyAlignment="1">
      <alignment horizontal="left" vertical="center" wrapText="1" indent="1"/>
    </xf>
    <xf numFmtId="0" fontId="18" fillId="35" borderId="0" xfId="0" applyNumberFormat="1" applyFont="1" applyFill="1" applyAlignment="1">
      <alignment horizontal="left" vertical="center" wrapText="1" indent="1"/>
    </xf>
    <xf numFmtId="0" fontId="40" fillId="35" borderId="0" xfId="0" applyFont="1" applyFill="1" applyBorder="1" applyAlignment="1" applyProtection="1">
      <alignment horizontal="left" vertical="center" wrapText="1" indent="1"/>
      <protection hidden="1"/>
    </xf>
    <xf numFmtId="0" fontId="6" fillId="35" borderId="0" xfId="0" applyFont="1" applyFill="1" applyBorder="1" applyAlignment="1" applyProtection="1">
      <alignment horizontal="left" vertical="center" wrapText="1" indent="1"/>
      <protection hidden="1"/>
    </xf>
    <xf numFmtId="0" fontId="40" fillId="33" borderId="0" xfId="0" applyFont="1" applyFill="1" applyAlignment="1" applyProtection="1">
      <alignment horizontal="left" vertical="center" indent="1"/>
      <protection hidden="1"/>
    </xf>
    <xf numFmtId="0" fontId="6" fillId="33" borderId="0" xfId="0" applyFont="1" applyFill="1" applyAlignment="1" applyProtection="1">
      <alignment horizontal="left" vertical="center" indent="1"/>
      <protection hidden="1"/>
    </xf>
    <xf numFmtId="0" fontId="40" fillId="33" borderId="0" xfId="0" applyNumberFormat="1" applyFont="1" applyFill="1" applyAlignment="1" applyProtection="1">
      <alignment horizontal="left" vertical="center" wrapText="1" indent="1"/>
      <protection hidden="1"/>
    </xf>
    <xf numFmtId="0" fontId="6" fillId="33" borderId="0" xfId="0" applyNumberFormat="1" applyFont="1" applyFill="1" applyAlignment="1" applyProtection="1">
      <alignment horizontal="left" vertical="center" wrapText="1" indent="1"/>
      <protection hidden="1"/>
    </xf>
    <xf numFmtId="0" fontId="40" fillId="33" borderId="0" xfId="0" applyFont="1" applyFill="1" applyAlignment="1" applyProtection="1">
      <alignment horizontal="left" vertical="center" wrapText="1" indent="1"/>
      <protection hidden="1"/>
    </xf>
    <xf numFmtId="0" fontId="6" fillId="33" borderId="0" xfId="0" applyFont="1" applyFill="1" applyAlignment="1" applyProtection="1">
      <alignment horizontal="left" vertical="center" wrapText="1" indent="1"/>
      <protection hidden="1"/>
    </xf>
    <xf numFmtId="0" fontId="20" fillId="35" borderId="0" xfId="0" applyFont="1" applyFill="1" applyAlignment="1">
      <alignment horizontal="left" vertical="top" wrapText="1" indent="1"/>
    </xf>
    <xf numFmtId="172" fontId="3" fillId="33" borderId="33" xfId="0" applyNumberFormat="1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top"/>
      <protection hidden="1"/>
    </xf>
    <xf numFmtId="0" fontId="6" fillId="33" borderId="19" xfId="0" applyFont="1" applyFill="1" applyBorder="1" applyAlignment="1" applyProtection="1">
      <alignment horizontal="center" vertical="top"/>
      <protection/>
    </xf>
    <xf numFmtId="0" fontId="11" fillId="35" borderId="44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>
      <alignment horizontal="left" vertical="center" wrapText="1"/>
    </xf>
    <xf numFmtId="0" fontId="11" fillId="35" borderId="38" xfId="0" applyFont="1" applyFill="1" applyBorder="1" applyAlignment="1">
      <alignment horizontal="left" vertical="center" wrapText="1"/>
    </xf>
    <xf numFmtId="0" fontId="11" fillId="35" borderId="43" xfId="0" applyFont="1" applyFill="1" applyBorder="1" applyAlignment="1">
      <alignment horizontal="left" vertical="center" wrapText="1"/>
    </xf>
    <xf numFmtId="0" fontId="11" fillId="35" borderId="21" xfId="0" applyFont="1" applyFill="1" applyBorder="1" applyAlignment="1">
      <alignment horizontal="left" vertical="center" wrapText="1"/>
    </xf>
    <xf numFmtId="0" fontId="11" fillId="35" borderId="55" xfId="0" applyFont="1" applyFill="1" applyBorder="1" applyAlignment="1">
      <alignment horizontal="left" vertical="center" wrapText="1"/>
    </xf>
    <xf numFmtId="4" fontId="12" fillId="33" borderId="22" xfId="0" applyNumberFormat="1" applyFont="1" applyFill="1" applyBorder="1" applyAlignment="1" applyProtection="1">
      <alignment horizontal="center" vertical="center" wrapText="1"/>
      <protection hidden="1"/>
    </xf>
    <xf numFmtId="204" fontId="4" fillId="33" borderId="53" xfId="0" applyNumberFormat="1" applyFont="1" applyFill="1" applyBorder="1" applyAlignment="1" applyProtection="1">
      <alignment horizontal="center" vertical="center" wrapText="1"/>
      <protection hidden="1"/>
    </xf>
    <xf numFmtId="182" fontId="4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>
      <alignment horizontal="left" vertical="center" wrapText="1"/>
    </xf>
    <xf numFmtId="0" fontId="4" fillId="36" borderId="44" xfId="0" applyNumberFormat="1" applyFont="1" applyFill="1" applyBorder="1" applyAlignment="1" applyProtection="1">
      <alignment horizontal="center" vertical="center"/>
      <protection hidden="1"/>
    </xf>
    <xf numFmtId="0" fontId="4" fillId="36" borderId="19" xfId="0" applyNumberFormat="1" applyFont="1" applyFill="1" applyBorder="1" applyAlignment="1" applyProtection="1">
      <alignment horizontal="center" vertical="center"/>
      <protection hidden="1"/>
    </xf>
    <xf numFmtId="0" fontId="4" fillId="36" borderId="38" xfId="0" applyNumberFormat="1" applyFont="1" applyFill="1" applyBorder="1" applyAlignment="1" applyProtection="1">
      <alignment horizontal="center" vertical="center"/>
      <protection hidden="1"/>
    </xf>
    <xf numFmtId="0" fontId="4" fillId="36" borderId="43" xfId="0" applyNumberFormat="1" applyFont="1" applyFill="1" applyBorder="1" applyAlignment="1" applyProtection="1">
      <alignment horizontal="center" vertical="center"/>
      <protection hidden="1"/>
    </xf>
    <xf numFmtId="0" fontId="4" fillId="36" borderId="21" xfId="0" applyNumberFormat="1" applyFont="1" applyFill="1" applyBorder="1" applyAlignment="1" applyProtection="1">
      <alignment horizontal="center" vertical="center"/>
      <protection hidden="1"/>
    </xf>
    <xf numFmtId="0" fontId="4" fillId="36" borderId="55" xfId="0" applyNumberFormat="1" applyFont="1" applyFill="1" applyBorder="1" applyAlignment="1" applyProtection="1">
      <alignment horizontal="center" vertical="center"/>
      <protection hidden="1"/>
    </xf>
    <xf numFmtId="0" fontId="4" fillId="36" borderId="21" xfId="0" applyFont="1" applyFill="1" applyBorder="1" applyAlignment="1" applyProtection="1">
      <alignment horizontal="center" vertical="center" wrapText="1"/>
      <protection hidden="1"/>
    </xf>
    <xf numFmtId="204" fontId="4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>
      <alignment horizontal="left" vertical="center" wrapText="1"/>
    </xf>
    <xf numFmtId="204" fontId="4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>
      <alignment horizontal="center" vertical="center" wrapText="1"/>
    </xf>
    <xf numFmtId="49" fontId="17" fillId="0" borderId="53" xfId="0" applyNumberFormat="1" applyFont="1" applyBorder="1" applyAlignment="1">
      <alignment horizontal="center" vertical="center" wrapText="1"/>
    </xf>
    <xf numFmtId="9" fontId="4" fillId="33" borderId="53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45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39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63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65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63" xfId="0" applyNumberFormat="1" applyFont="1" applyBorder="1" applyAlignment="1">
      <alignment horizontal="center" vertical="center" wrapText="1"/>
    </xf>
    <xf numFmtId="49" fontId="17" fillId="0" borderId="64" xfId="0" applyNumberFormat="1" applyFont="1" applyBorder="1" applyAlignment="1">
      <alignment horizontal="center" vertical="center" wrapText="1"/>
    </xf>
    <xf numFmtId="182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204" fontId="4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63" xfId="0" applyFont="1" applyFill="1" applyBorder="1" applyAlignment="1">
      <alignment horizontal="left" vertical="center"/>
    </xf>
    <xf numFmtId="0" fontId="17" fillId="35" borderId="65" xfId="0" applyFont="1" applyFill="1" applyBorder="1" applyAlignment="1">
      <alignment horizontal="left" vertical="center"/>
    </xf>
    <xf numFmtId="0" fontId="17" fillId="35" borderId="64" xfId="0" applyFont="1" applyFill="1" applyBorder="1" applyAlignment="1">
      <alignment horizontal="left" vertical="center"/>
    </xf>
    <xf numFmtId="0" fontId="17" fillId="0" borderId="53" xfId="0" applyFont="1" applyBorder="1" applyAlignment="1">
      <alignment horizontal="center" vertical="center" wrapText="1"/>
    </xf>
    <xf numFmtId="204" fontId="4" fillId="33" borderId="54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49" xfId="0" applyFont="1" applyFill="1" applyBorder="1" applyAlignment="1">
      <alignment horizontal="left" vertical="center"/>
    </xf>
    <xf numFmtId="0" fontId="17" fillId="35" borderId="59" xfId="0" applyFont="1" applyFill="1" applyBorder="1" applyAlignment="1">
      <alignment horizontal="left" vertical="center"/>
    </xf>
    <xf numFmtId="0" fontId="17" fillId="35" borderId="60" xfId="0" applyFont="1" applyFill="1" applyBorder="1" applyAlignment="1">
      <alignment horizontal="left" vertical="center"/>
    </xf>
    <xf numFmtId="0" fontId="44" fillId="35" borderId="63" xfId="0" applyFont="1" applyFill="1" applyBorder="1" applyAlignment="1">
      <alignment horizontal="center" vertical="center" wrapText="1"/>
    </xf>
    <xf numFmtId="0" fontId="44" fillId="35" borderId="65" xfId="0" applyFont="1" applyFill="1" applyBorder="1" applyAlignment="1">
      <alignment horizontal="center" vertical="center" wrapText="1"/>
    </xf>
    <xf numFmtId="0" fontId="44" fillId="35" borderId="64" xfId="0" applyFont="1" applyFill="1" applyBorder="1" applyAlignment="1">
      <alignment horizontal="center" vertical="center" wrapText="1"/>
    </xf>
    <xf numFmtId="49" fontId="17" fillId="0" borderId="54" xfId="0" applyNumberFormat="1" applyFont="1" applyBorder="1" applyAlignment="1">
      <alignment horizontal="center" vertical="center" wrapText="1"/>
    </xf>
    <xf numFmtId="0" fontId="17" fillId="0" borderId="54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left" vertical="center" wrapText="1"/>
    </xf>
    <xf numFmtId="204" fontId="12" fillId="33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54" xfId="0" applyNumberFormat="1" applyFont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left" vertical="center" wrapText="1"/>
    </xf>
    <xf numFmtId="204" fontId="12" fillId="33" borderId="54" xfId="0" applyNumberFormat="1" applyFont="1" applyFill="1" applyBorder="1" applyAlignment="1" applyProtection="1">
      <alignment horizontal="right" vertical="center" wrapText="1" indent="1"/>
      <protection hidden="1"/>
    </xf>
    <xf numFmtId="14" fontId="12" fillId="33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35" borderId="52" xfId="0" applyFont="1" applyFill="1" applyBorder="1" applyAlignment="1">
      <alignment horizontal="left" vertical="center" wrapText="1"/>
    </xf>
    <xf numFmtId="204" fontId="12" fillId="33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204" fontId="12" fillId="39" borderId="53" xfId="0" applyNumberFormat="1" applyFont="1" applyFill="1" applyBorder="1" applyAlignment="1" applyProtection="1">
      <alignment horizontal="right" vertical="center" wrapText="1" indent="1"/>
      <protection hidden="1"/>
    </xf>
    <xf numFmtId="0" fontId="11" fillId="0" borderId="53" xfId="0" applyFont="1" applyBorder="1" applyAlignment="1">
      <alignment horizontal="left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204" fontId="12" fillId="39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2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182" fontId="12" fillId="33" borderId="53" xfId="0" applyNumberFormat="1" applyFont="1" applyFill="1" applyBorder="1" applyAlignment="1" applyProtection="1">
      <alignment horizontal="right" vertical="center" wrapText="1" indent="1"/>
      <protection hidden="1"/>
    </xf>
    <xf numFmtId="49" fontId="11" fillId="0" borderId="63" xfId="0" applyNumberFormat="1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top" wrapText="1"/>
    </xf>
    <xf numFmtId="0" fontId="18" fillId="0" borderId="65" xfId="0" applyFont="1" applyBorder="1" applyAlignment="1">
      <alignment horizontal="center" vertical="top" wrapText="1"/>
    </xf>
    <xf numFmtId="0" fontId="18" fillId="0" borderId="64" xfId="0" applyFont="1" applyBorder="1" applyAlignment="1">
      <alignment horizontal="center" vertical="top" wrapText="1"/>
    </xf>
    <xf numFmtId="0" fontId="12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65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64" xfId="0" applyNumberFormat="1" applyFont="1" applyFill="1" applyBorder="1" applyAlignment="1" applyProtection="1">
      <alignment horizontal="center" vertical="center" wrapText="1"/>
      <protection hidden="1"/>
    </xf>
    <xf numFmtId="191" fontId="12" fillId="39" borderId="53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9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33" borderId="53" xfId="0" applyNumberFormat="1" applyFont="1" applyFill="1" applyBorder="1" applyAlignment="1" applyProtection="1">
      <alignment horizontal="right" vertical="center" wrapText="1" indent="1"/>
      <protection hidden="1"/>
    </xf>
    <xf numFmtId="204" fontId="12" fillId="33" borderId="72" xfId="0" applyNumberFormat="1" applyFont="1" applyFill="1" applyBorder="1" applyAlignment="1" applyProtection="1">
      <alignment horizontal="right" vertical="center" wrapText="1" indent="1"/>
      <protection hidden="1"/>
    </xf>
    <xf numFmtId="0" fontId="11" fillId="0" borderId="72" xfId="0" applyFont="1" applyBorder="1" applyAlignment="1">
      <alignment horizontal="center" vertical="center" wrapText="1"/>
    </xf>
    <xf numFmtId="0" fontId="12" fillId="33" borderId="45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39" xfId="0" applyNumberFormat="1" applyFont="1" applyFill="1" applyBorder="1" applyAlignment="1" applyProtection="1">
      <alignment horizontal="center" vertical="center" wrapText="1"/>
      <protection hidden="1"/>
    </xf>
    <xf numFmtId="204" fontId="12" fillId="33" borderId="53" xfId="0" applyNumberFormat="1" applyFont="1" applyFill="1" applyBorder="1" applyAlignment="1" applyProtection="1">
      <alignment horizontal="right" vertical="center" wrapText="1" indent="1"/>
      <protection hidden="1"/>
    </xf>
    <xf numFmtId="49" fontId="20" fillId="0" borderId="53" xfId="0" applyNumberFormat="1" applyFont="1" applyBorder="1" applyAlignment="1">
      <alignment horizontal="center" vertical="center" wrapText="1"/>
    </xf>
    <xf numFmtId="14" fontId="11" fillId="35" borderId="53" xfId="0" applyNumberFormat="1" applyFont="1" applyFill="1" applyBorder="1" applyAlignment="1">
      <alignment horizontal="center" vertical="center" wrapText="1"/>
    </xf>
    <xf numFmtId="204" fontId="11" fillId="35" borderId="53" xfId="0" applyNumberFormat="1" applyFont="1" applyFill="1" applyBorder="1" applyAlignment="1">
      <alignment horizontal="center" vertical="center" wrapText="1"/>
    </xf>
    <xf numFmtId="0" fontId="11" fillId="35" borderId="53" xfId="0" applyNumberFormat="1" applyFont="1" applyFill="1" applyBorder="1" applyAlignment="1">
      <alignment horizontal="center" vertical="center" wrapText="1"/>
    </xf>
    <xf numFmtId="0" fontId="11" fillId="35" borderId="53" xfId="0" applyNumberFormat="1" applyFont="1" applyFill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4" fillId="36" borderId="67" xfId="0" applyFont="1" applyFill="1" applyBorder="1" applyAlignment="1" applyProtection="1">
      <alignment horizontal="center" vertical="center"/>
      <protection hidden="1"/>
    </xf>
    <xf numFmtId="0" fontId="4" fillId="36" borderId="23" xfId="0" applyFont="1" applyFill="1" applyBorder="1" applyAlignment="1" applyProtection="1">
      <alignment horizontal="center" vertical="center"/>
      <protection hidden="1"/>
    </xf>
    <xf numFmtId="0" fontId="4" fillId="36" borderId="68" xfId="0" applyFont="1" applyFill="1" applyBorder="1" applyAlignment="1" applyProtection="1">
      <alignment horizontal="center" vertical="center"/>
      <protection hidden="1"/>
    </xf>
    <xf numFmtId="204" fontId="4" fillId="33" borderId="53" xfId="0" applyNumberFormat="1" applyFont="1" applyFill="1" applyBorder="1" applyAlignment="1" applyProtection="1">
      <alignment horizontal="right" vertical="center" wrapText="1" indent="1"/>
      <protection hidden="1"/>
    </xf>
    <xf numFmtId="0" fontId="4" fillId="33" borderId="0" xfId="0" applyNumberFormat="1" applyFont="1" applyFill="1" applyBorder="1" applyAlignment="1" applyProtection="1">
      <alignment horizontal="left" wrapText="1"/>
      <protection hidden="1"/>
    </xf>
    <xf numFmtId="204" fontId="4" fillId="33" borderId="53" xfId="0" applyNumberFormat="1" applyFont="1" applyFill="1" applyBorder="1" applyAlignment="1" applyProtection="1">
      <alignment horizontal="right" vertical="center" inden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left" vertical="center" wrapText="1"/>
      <protection hidden="1"/>
    </xf>
    <xf numFmtId="0" fontId="4" fillId="33" borderId="54" xfId="0" applyFont="1" applyFill="1" applyBorder="1" applyAlignment="1" applyProtection="1">
      <alignment horizontal="right" vertical="center" wrapText="1" indent="1"/>
      <protection hidden="1"/>
    </xf>
    <xf numFmtId="204" fontId="4" fillId="33" borderId="54" xfId="0" applyNumberFormat="1" applyFont="1" applyFill="1" applyBorder="1" applyAlignment="1" applyProtection="1">
      <alignment horizontal="right" vertical="center" wrapText="1" indent="1"/>
      <protection hidden="1"/>
    </xf>
    <xf numFmtId="204" fontId="4" fillId="33" borderId="54" xfId="0" applyNumberFormat="1" applyFont="1" applyFill="1" applyBorder="1" applyAlignment="1" applyProtection="1">
      <alignment horizontal="right" vertical="center" inden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left" vertical="center" wrapText="1"/>
      <protection hidden="1"/>
    </xf>
    <xf numFmtId="0" fontId="4" fillId="33" borderId="53" xfId="0" applyFont="1" applyFill="1" applyBorder="1" applyAlignment="1" applyProtection="1">
      <alignment horizontal="right" vertical="center" wrapText="1" indent="1"/>
      <protection hidden="1"/>
    </xf>
    <xf numFmtId="204" fontId="4" fillId="33" borderId="66" xfId="0" applyNumberFormat="1" applyFont="1" applyFill="1" applyBorder="1" applyAlignment="1" applyProtection="1">
      <alignment horizontal="right" vertical="center" indent="1"/>
      <protection hidden="1"/>
    </xf>
    <xf numFmtId="0" fontId="4" fillId="33" borderId="66" xfId="0" applyFont="1" applyFill="1" applyBorder="1" applyAlignment="1" applyProtection="1">
      <alignment horizontal="center" vertical="center" wrapText="1"/>
      <protection hidden="1"/>
    </xf>
    <xf numFmtId="0" fontId="4" fillId="33" borderId="66" xfId="0" applyFont="1" applyFill="1" applyBorder="1" applyAlignment="1" applyProtection="1">
      <alignment horizontal="left" vertical="center" wrapText="1"/>
      <protection hidden="1"/>
    </xf>
    <xf numFmtId="0" fontId="4" fillId="33" borderId="66" xfId="0" applyFont="1" applyFill="1" applyBorder="1" applyAlignment="1" applyProtection="1">
      <alignment horizontal="right" vertical="center" wrapText="1" indent="1"/>
      <protection hidden="1"/>
    </xf>
    <xf numFmtId="204" fontId="4" fillId="33" borderId="66" xfId="0" applyNumberFormat="1" applyFont="1" applyFill="1" applyBorder="1" applyAlignment="1" applyProtection="1">
      <alignment horizontal="right" vertical="center" wrapText="1" indent="1"/>
      <protection hidden="1"/>
    </xf>
    <xf numFmtId="0" fontId="4" fillId="33" borderId="72" xfId="0" applyFont="1" applyFill="1" applyBorder="1" applyAlignment="1" applyProtection="1">
      <alignment horizontal="center" vertical="center" wrapText="1"/>
      <protection hidden="1"/>
    </xf>
    <xf numFmtId="0" fontId="4" fillId="33" borderId="72" xfId="0" applyFont="1" applyFill="1" applyBorder="1" applyAlignment="1" applyProtection="1">
      <alignment horizontal="left" vertical="center" wrapText="1"/>
      <protection hidden="1"/>
    </xf>
    <xf numFmtId="0" fontId="4" fillId="33" borderId="72" xfId="0" applyFont="1" applyFill="1" applyBorder="1" applyAlignment="1" applyProtection="1">
      <alignment horizontal="right" vertical="center" wrapText="1" indent="1"/>
      <protection hidden="1"/>
    </xf>
    <xf numFmtId="204" fontId="4" fillId="33" borderId="72" xfId="0" applyNumberFormat="1" applyFont="1" applyFill="1" applyBorder="1" applyAlignment="1" applyProtection="1">
      <alignment horizontal="right" vertical="center" wrapText="1" indent="1"/>
      <protection hidden="1"/>
    </xf>
    <xf numFmtId="204" fontId="4" fillId="33" borderId="72" xfId="0" applyNumberFormat="1" applyFont="1" applyFill="1" applyBorder="1" applyAlignment="1" applyProtection="1">
      <alignment horizontal="right" vertical="center" indent="1"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0" fontId="4" fillId="33" borderId="21" xfId="58" applyFont="1" applyFill="1" applyBorder="1" applyAlignment="1" applyProtection="1">
      <alignment horizontal="center" vertical="center"/>
      <protection locked="0"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6" fillId="35" borderId="19" xfId="58" applyFont="1" applyFill="1" applyBorder="1" applyAlignment="1" applyProtection="1">
      <alignment horizontal="center" vertical="top"/>
      <protection/>
    </xf>
    <xf numFmtId="0" fontId="12" fillId="33" borderId="22" xfId="58" applyNumberFormat="1" applyFont="1" applyFill="1" applyBorder="1" applyAlignment="1" applyProtection="1">
      <alignment horizontal="center" vertical="center"/>
      <protection locked="0"/>
    </xf>
    <xf numFmtId="0" fontId="6" fillId="32" borderId="22" xfId="58" applyFont="1" applyFill="1" applyBorder="1" applyAlignment="1" applyProtection="1">
      <alignment horizontal="center" vertical="center"/>
      <protection hidden="1"/>
    </xf>
    <xf numFmtId="0" fontId="4" fillId="39" borderId="22" xfId="58" applyFont="1" applyFill="1" applyBorder="1" applyAlignment="1" applyProtection="1">
      <alignment horizontal="center" vertical="center" wrapText="1"/>
      <protection hidden="1"/>
    </xf>
    <xf numFmtId="0" fontId="12" fillId="33" borderId="54" xfId="58" applyNumberFormat="1" applyFont="1" applyFill="1" applyBorder="1" applyAlignment="1" applyProtection="1">
      <alignment horizontal="center" vertical="center"/>
      <protection/>
    </xf>
    <xf numFmtId="0" fontId="12" fillId="33" borderId="54" xfId="58" applyNumberFormat="1" applyFont="1" applyFill="1" applyBorder="1" applyAlignment="1" applyProtection="1">
      <alignment horizontal="center" vertical="center"/>
      <protection locked="0"/>
    </xf>
    <xf numFmtId="0" fontId="12" fillId="33" borderId="53" xfId="58" applyNumberFormat="1" applyFont="1" applyFill="1" applyBorder="1" applyAlignment="1" applyProtection="1">
      <alignment horizontal="center" vertical="center"/>
      <protection locked="0"/>
    </xf>
    <xf numFmtId="0" fontId="12" fillId="33" borderId="53" xfId="58" applyNumberFormat="1" applyFont="1" applyFill="1" applyBorder="1" applyAlignment="1" applyProtection="1">
      <alignment horizontal="center" vertical="center"/>
      <protection/>
    </xf>
    <xf numFmtId="0" fontId="12" fillId="33" borderId="52" xfId="58" applyNumberFormat="1" applyFont="1" applyFill="1" applyBorder="1" applyAlignment="1" applyProtection="1">
      <alignment horizontal="center" vertical="center"/>
      <protection locked="0"/>
    </xf>
    <xf numFmtId="0" fontId="12" fillId="33" borderId="52" xfId="58" applyNumberFormat="1" applyFont="1" applyFill="1" applyBorder="1" applyAlignment="1" applyProtection="1">
      <alignment horizontal="center" vertical="center"/>
      <protection/>
    </xf>
    <xf numFmtId="0" fontId="4" fillId="39" borderId="44" xfId="58" applyFont="1" applyFill="1" applyBorder="1" applyAlignment="1" applyProtection="1">
      <alignment horizontal="center" vertical="center" wrapText="1"/>
      <protection hidden="1"/>
    </xf>
    <xf numFmtId="0" fontId="4" fillId="39" borderId="19" xfId="58" applyFont="1" applyFill="1" applyBorder="1" applyAlignment="1" applyProtection="1">
      <alignment horizontal="center" vertical="center" wrapText="1"/>
      <protection hidden="1"/>
    </xf>
    <xf numFmtId="0" fontId="4" fillId="39" borderId="45" xfId="58" applyFont="1" applyFill="1" applyBorder="1" applyAlignment="1" applyProtection="1">
      <alignment horizontal="center" vertical="center" wrapText="1"/>
      <protection hidden="1"/>
    </xf>
    <xf numFmtId="0" fontId="4" fillId="39" borderId="0" xfId="58" applyFont="1" applyFill="1" applyBorder="1" applyAlignment="1" applyProtection="1">
      <alignment horizontal="center" vertical="center" wrapText="1"/>
      <protection hidden="1"/>
    </xf>
    <xf numFmtId="0" fontId="4" fillId="39" borderId="43" xfId="58" applyFont="1" applyFill="1" applyBorder="1" applyAlignment="1" applyProtection="1">
      <alignment horizontal="center" vertical="center" wrapText="1"/>
      <protection hidden="1"/>
    </xf>
    <xf numFmtId="0" fontId="4" fillId="39" borderId="21" xfId="58" applyFont="1" applyFill="1" applyBorder="1" applyAlignment="1" applyProtection="1">
      <alignment horizontal="center" vertical="center" wrapText="1"/>
      <protection hidden="1"/>
    </xf>
    <xf numFmtId="0" fontId="4" fillId="39" borderId="38" xfId="58" applyFont="1" applyFill="1" applyBorder="1" applyAlignment="1" applyProtection="1">
      <alignment horizontal="center" vertical="center" wrapText="1"/>
      <protection hidden="1"/>
    </xf>
    <xf numFmtId="0" fontId="4" fillId="39" borderId="39" xfId="58" applyFont="1" applyFill="1" applyBorder="1" applyAlignment="1" applyProtection="1">
      <alignment horizontal="center" vertical="center" wrapText="1"/>
      <protection hidden="1"/>
    </xf>
    <xf numFmtId="0" fontId="4" fillId="39" borderId="55" xfId="58" applyFont="1" applyFill="1" applyBorder="1" applyAlignment="1" applyProtection="1">
      <alignment horizontal="center" vertical="center" wrapText="1"/>
      <protection hidden="1"/>
    </xf>
    <xf numFmtId="0" fontId="6" fillId="39" borderId="44" xfId="58" applyFont="1" applyFill="1" applyBorder="1" applyAlignment="1" applyProtection="1">
      <alignment horizontal="center" vertical="center" wrapText="1"/>
      <protection hidden="1"/>
    </xf>
    <xf numFmtId="0" fontId="6" fillId="39" borderId="19" xfId="58" applyFont="1" applyFill="1" applyBorder="1" applyAlignment="1" applyProtection="1">
      <alignment horizontal="center" vertical="center" wrapText="1"/>
      <protection hidden="1"/>
    </xf>
    <xf numFmtId="0" fontId="6" fillId="39" borderId="38" xfId="58" applyFont="1" applyFill="1" applyBorder="1" applyAlignment="1" applyProtection="1">
      <alignment horizontal="center" vertical="center" wrapText="1"/>
      <protection hidden="1"/>
    </xf>
    <xf numFmtId="0" fontId="6" fillId="39" borderId="45" xfId="58" applyFont="1" applyFill="1" applyBorder="1" applyAlignment="1" applyProtection="1">
      <alignment horizontal="center" vertical="center" wrapText="1"/>
      <protection hidden="1"/>
    </xf>
    <xf numFmtId="0" fontId="6" fillId="39" borderId="0" xfId="58" applyFont="1" applyFill="1" applyBorder="1" applyAlignment="1" applyProtection="1">
      <alignment horizontal="center" vertical="center" wrapText="1"/>
      <protection hidden="1"/>
    </xf>
    <xf numFmtId="0" fontId="6" fillId="39" borderId="39" xfId="58" applyFont="1" applyFill="1" applyBorder="1" applyAlignment="1" applyProtection="1">
      <alignment horizontal="center" vertical="center" wrapText="1"/>
      <protection hidden="1"/>
    </xf>
    <xf numFmtId="0" fontId="6" fillId="39" borderId="43" xfId="58" applyFont="1" applyFill="1" applyBorder="1" applyAlignment="1" applyProtection="1">
      <alignment horizontal="center" vertical="center" wrapText="1"/>
      <protection hidden="1"/>
    </xf>
    <xf numFmtId="0" fontId="6" fillId="39" borderId="21" xfId="58" applyFont="1" applyFill="1" applyBorder="1" applyAlignment="1" applyProtection="1">
      <alignment horizontal="center" vertical="center" wrapText="1"/>
      <protection hidden="1"/>
    </xf>
    <xf numFmtId="0" fontId="6" fillId="39" borderId="55" xfId="58" applyFont="1" applyFill="1" applyBorder="1" applyAlignment="1" applyProtection="1">
      <alignment horizontal="center" vertical="center" wrapText="1"/>
      <protection hidden="1"/>
    </xf>
    <xf numFmtId="0" fontId="9" fillId="32" borderId="17" xfId="58" applyFont="1" applyFill="1" applyBorder="1" applyAlignment="1" applyProtection="1">
      <alignment horizontal="center" vertical="center" wrapText="1"/>
      <protection hidden="1"/>
    </xf>
    <xf numFmtId="0" fontId="9" fillId="32" borderId="17" xfId="58" applyFont="1" applyFill="1" applyBorder="1" applyAlignment="1" applyProtection="1">
      <alignment horizontal="center" vertical="center"/>
      <protection hidden="1"/>
    </xf>
    <xf numFmtId="0" fontId="9" fillId="32" borderId="0" xfId="59" applyFont="1" applyFill="1" applyBorder="1" applyAlignment="1" applyProtection="1">
      <alignment horizontal="center" vertical="center" wrapText="1"/>
      <protection hidden="1"/>
    </xf>
    <xf numFmtId="0" fontId="26" fillId="32" borderId="17" xfId="42" applyFont="1" applyFill="1" applyBorder="1" applyAlignment="1" applyProtection="1">
      <alignment vertical="center" wrapText="1"/>
      <protection hidden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Налоговая декларация (расчет) по акцизам (c 07.05.2010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_Налоговая декларация (расчет) по акцизам (c 07.05.2010)" xfId="56"/>
    <cellStyle name="Обычный_$Отчеты" xfId="57"/>
    <cellStyle name="Обычный_Expert00" xfId="58"/>
    <cellStyle name="Обычный_Expert00_Налоговая декларация (расчета) по налогу на недвижимость организаций (с 07.05.2010)" xfId="59"/>
    <cellStyle name="Обычный_Expert01" xfId="60"/>
    <cellStyle name="Обычный_Expert01_Налоговая декларация (расчет) по налогу на прибыль (Приложение 3) (с 14.02.2015)" xfId="61"/>
    <cellStyle name="Обычный_Expert01_Налоговая декларация (расчета) по налогу на недвижимость организаций (с 07.05.2010)" xfId="62"/>
    <cellStyle name="Обычный_Expert01_Приложение 3" xfId="63"/>
    <cellStyle name="Обычный_Налоговая декларация (расчет) по акцизам (c 07.05.2010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N200"/>
  <sheetViews>
    <sheetView tabSelected="1" zoomScaleSheetLayoutView="100" zoomScalePageLayoutView="0" workbookViewId="0" topLeftCell="A1">
      <pane xSplit="39" ySplit="2" topLeftCell="AN3" activePane="bottomRight" state="frozen"/>
      <selection pane="topLeft" activeCell="A1" sqref="A1"/>
      <selection pane="topRight" activeCell="AN1" sqref="AN1"/>
      <selection pane="bottomLeft" activeCell="A3" sqref="A3"/>
      <selection pane="bottomRight" activeCell="A1" sqref="A1"/>
    </sheetView>
  </sheetViews>
  <sheetFormatPr defaultColWidth="2.75390625" defaultRowHeight="12.75"/>
  <cols>
    <col min="1" max="2" width="2.75390625" style="1" customWidth="1"/>
    <col min="3" max="3" width="2.25390625" style="1" customWidth="1"/>
    <col min="4" max="4" width="2.00390625" style="1" customWidth="1"/>
    <col min="5" max="18" width="3.375" style="1" customWidth="1"/>
    <col min="19" max="22" width="2.375" style="1" customWidth="1"/>
    <col min="23" max="23" width="2.125" style="1" customWidth="1"/>
    <col min="24" max="24" width="2.375" style="1" customWidth="1"/>
    <col min="25" max="25" width="2.25390625" style="1" customWidth="1"/>
    <col min="26" max="38" width="2.375" style="1" customWidth="1"/>
    <col min="39" max="16384" width="2.75390625" style="1" customWidth="1"/>
  </cols>
  <sheetData>
    <row r="1" spans="2:39" ht="15" customHeight="1">
      <c r="B1" s="480" t="s">
        <v>468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</row>
    <row r="2" spans="2:40" s="272" customFormat="1" ht="15" customHeight="1" thickBot="1">
      <c r="B2" s="481" t="s">
        <v>366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108"/>
    </row>
    <row r="3" spans="2:39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2:39" ht="9.75" customHeight="1">
      <c r="B4" s="5"/>
      <c r="C4" s="33"/>
      <c r="D4" s="33"/>
      <c r="E4" s="33"/>
      <c r="F4" s="3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5" t="s">
        <v>177</v>
      </c>
      <c r="AM4" s="34"/>
    </row>
    <row r="5" spans="2:39" ht="9.75" customHeight="1">
      <c r="B5" s="5"/>
      <c r="C5" s="33"/>
      <c r="D5" s="33"/>
      <c r="E5" s="33"/>
      <c r="F5" s="33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96" t="s">
        <v>310</v>
      </c>
      <c r="AM5" s="34"/>
    </row>
    <row r="6" spans="2:39" ht="9.75" customHeight="1">
      <c r="B6" s="5"/>
      <c r="C6" s="33"/>
      <c r="D6" s="33"/>
      <c r="E6" s="33"/>
      <c r="F6" s="33"/>
      <c r="G6" s="35"/>
      <c r="H6" s="35"/>
      <c r="I6" s="35"/>
      <c r="J6" s="35"/>
      <c r="K6" s="35"/>
      <c r="L6" s="35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94"/>
      <c r="AE6" s="194"/>
      <c r="AF6" s="194"/>
      <c r="AG6" s="194"/>
      <c r="AH6" s="194"/>
      <c r="AI6" s="194"/>
      <c r="AJ6" s="194"/>
      <c r="AK6" s="194"/>
      <c r="AL6" s="196" t="s">
        <v>311</v>
      </c>
      <c r="AM6" s="34"/>
    </row>
    <row r="7" spans="2:39" ht="9.75" customHeight="1">
      <c r="B7" s="5"/>
      <c r="C7" s="33"/>
      <c r="D7" s="33"/>
      <c r="E7" s="33"/>
      <c r="F7" s="33"/>
      <c r="G7" s="35"/>
      <c r="H7" s="35"/>
      <c r="I7" s="35"/>
      <c r="J7" s="35"/>
      <c r="K7" s="35"/>
      <c r="L7" s="35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94"/>
      <c r="AE7" s="194"/>
      <c r="AF7" s="194"/>
      <c r="AG7" s="194"/>
      <c r="AH7" s="194"/>
      <c r="AI7" s="194"/>
      <c r="AJ7" s="194"/>
      <c r="AK7" s="194"/>
      <c r="AL7" s="196" t="s">
        <v>332</v>
      </c>
      <c r="AM7" s="34"/>
    </row>
    <row r="8" spans="2:39" ht="9.75" customHeight="1">
      <c r="B8" s="5"/>
      <c r="C8" s="33"/>
      <c r="D8" s="33"/>
      <c r="E8" s="33"/>
      <c r="F8" s="33"/>
      <c r="G8" s="35"/>
      <c r="H8" s="35"/>
      <c r="I8" s="35"/>
      <c r="J8" s="35"/>
      <c r="K8" s="35"/>
      <c r="L8" s="35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94"/>
      <c r="AF8" s="194"/>
      <c r="AG8" s="194"/>
      <c r="AH8" s="194"/>
      <c r="AI8" s="194"/>
      <c r="AJ8" s="194"/>
      <c r="AK8" s="194"/>
      <c r="AL8" s="196" t="s">
        <v>312</v>
      </c>
      <c r="AM8" s="34"/>
    </row>
    <row r="9" spans="2:39" ht="9.75" customHeight="1">
      <c r="B9" s="5"/>
      <c r="C9" s="33"/>
      <c r="D9" s="33"/>
      <c r="E9" s="33"/>
      <c r="F9" s="33"/>
      <c r="G9" s="35"/>
      <c r="H9" s="35"/>
      <c r="I9" s="35"/>
      <c r="J9" s="35"/>
      <c r="K9" s="35"/>
      <c r="L9" s="35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94"/>
      <c r="AD9" s="194"/>
      <c r="AE9" s="194"/>
      <c r="AF9" s="194"/>
      <c r="AG9" s="194"/>
      <c r="AH9" s="194"/>
      <c r="AI9" s="194"/>
      <c r="AJ9" s="194"/>
      <c r="AK9" s="194"/>
      <c r="AL9" s="196" t="s">
        <v>178</v>
      </c>
      <c r="AM9" s="34"/>
    </row>
    <row r="10" spans="2:39" ht="9.75" customHeight="1">
      <c r="B10" s="5"/>
      <c r="C10" s="33"/>
      <c r="D10" s="33"/>
      <c r="E10" s="33"/>
      <c r="F10" s="33"/>
      <c r="G10" s="35"/>
      <c r="H10" s="35"/>
      <c r="I10" s="35"/>
      <c r="J10" s="35"/>
      <c r="K10" s="35"/>
      <c r="L10" s="35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70"/>
      <c r="AM10" s="34"/>
    </row>
    <row r="11" spans="2:39" ht="9.75" customHeight="1">
      <c r="B11" s="5"/>
      <c r="C11" s="33"/>
      <c r="D11" s="33"/>
      <c r="E11" s="33"/>
      <c r="F11" s="33"/>
      <c r="G11" s="35"/>
      <c r="H11" s="35"/>
      <c r="I11" s="35"/>
      <c r="J11" s="35"/>
      <c r="K11" s="35"/>
      <c r="L11" s="35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70" t="s">
        <v>412</v>
      </c>
      <c r="AM11" s="34"/>
    </row>
    <row r="12" spans="2:39" ht="9.75" customHeight="1">
      <c r="B12" s="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73"/>
      <c r="R12" s="17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4"/>
    </row>
    <row r="13" spans="2:39" ht="12" customHeight="1">
      <c r="B13" s="5"/>
      <c r="C13" s="418" t="s">
        <v>182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173"/>
      <c r="S13" s="467" t="s">
        <v>334</v>
      </c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9"/>
      <c r="AI13" s="466" t="s">
        <v>413</v>
      </c>
      <c r="AJ13" s="466"/>
      <c r="AK13" s="466"/>
      <c r="AL13" s="466"/>
      <c r="AM13" s="34"/>
    </row>
    <row r="14" spans="2:39" ht="12" customHeight="1">
      <c r="B14" s="5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173"/>
      <c r="S14" s="470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2"/>
      <c r="AI14" s="466"/>
      <c r="AJ14" s="466"/>
      <c r="AK14" s="466"/>
      <c r="AL14" s="466"/>
      <c r="AM14" s="34"/>
    </row>
    <row r="15" spans="2:39" ht="12" customHeight="1">
      <c r="B15" s="5"/>
      <c r="C15" s="485" t="s">
        <v>561</v>
      </c>
      <c r="D15" s="485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171"/>
      <c r="S15" s="435" t="s">
        <v>335</v>
      </c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7"/>
      <c r="AI15" s="441"/>
      <c r="AJ15" s="441"/>
      <c r="AK15" s="441"/>
      <c r="AL15" s="441"/>
      <c r="AM15" s="168"/>
    </row>
    <row r="16" spans="2:39" ht="12" customHeight="1">
      <c r="B16" s="5"/>
      <c r="C16" s="36"/>
      <c r="D16" s="37"/>
      <c r="E16" s="473" t="s">
        <v>562</v>
      </c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37"/>
      <c r="S16" s="438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40"/>
      <c r="AI16" s="441"/>
      <c r="AJ16" s="441"/>
      <c r="AK16" s="441"/>
      <c r="AL16" s="441"/>
      <c r="AM16" s="34"/>
    </row>
    <row r="17" spans="2:39" ht="12" customHeight="1">
      <c r="B17" s="5"/>
      <c r="C17" s="32" t="s">
        <v>392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165"/>
      <c r="S17" s="435" t="s">
        <v>336</v>
      </c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5"/>
      <c r="AI17" s="441"/>
      <c r="AJ17" s="441"/>
      <c r="AK17" s="441"/>
      <c r="AL17" s="441"/>
      <c r="AM17" s="34"/>
    </row>
    <row r="18" spans="2:39" ht="12" customHeight="1">
      <c r="B18" s="5"/>
      <c r="C18" s="485" t="s">
        <v>561</v>
      </c>
      <c r="D18" s="485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38"/>
      <c r="S18" s="476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8"/>
      <c r="AI18" s="441"/>
      <c r="AJ18" s="441"/>
      <c r="AK18" s="441"/>
      <c r="AL18" s="441"/>
      <c r="AM18" s="34"/>
    </row>
    <row r="19" spans="2:39" ht="12" customHeight="1">
      <c r="B19" s="5"/>
      <c r="C19" s="36"/>
      <c r="D19" s="37"/>
      <c r="E19" s="473" t="s">
        <v>393</v>
      </c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38"/>
      <c r="S19" s="435" t="s">
        <v>414</v>
      </c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5"/>
      <c r="AI19" s="441"/>
      <c r="AJ19" s="441"/>
      <c r="AK19" s="441"/>
      <c r="AL19" s="441"/>
      <c r="AM19" s="34"/>
    </row>
    <row r="20" spans="2:39" ht="12" customHeight="1">
      <c r="B20" s="5"/>
      <c r="C20" s="418" t="s">
        <v>183</v>
      </c>
      <c r="D20" s="418"/>
      <c r="E20" s="418"/>
      <c r="F20" s="418"/>
      <c r="G20" s="418"/>
      <c r="H20" s="418"/>
      <c r="I20" s="418"/>
      <c r="J20" s="418"/>
      <c r="K20" s="418"/>
      <c r="L20" s="418"/>
      <c r="M20" s="32"/>
      <c r="N20" s="32"/>
      <c r="O20" s="32"/>
      <c r="P20" s="32"/>
      <c r="Q20" s="32"/>
      <c r="R20" s="38"/>
      <c r="S20" s="476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8"/>
      <c r="AI20" s="441"/>
      <c r="AJ20" s="441"/>
      <c r="AK20" s="441"/>
      <c r="AL20" s="441"/>
      <c r="AM20" s="34"/>
    </row>
    <row r="21" spans="2:39" ht="12" customHeight="1">
      <c r="B21" s="5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82"/>
      <c r="N21" s="483"/>
      <c r="O21" s="483"/>
      <c r="P21" s="483"/>
      <c r="Q21" s="484"/>
      <c r="R21" s="20"/>
      <c r="S21" s="435" t="s">
        <v>404</v>
      </c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7"/>
      <c r="AI21" s="441"/>
      <c r="AJ21" s="441"/>
      <c r="AK21" s="441"/>
      <c r="AL21" s="441"/>
      <c r="AM21" s="34"/>
    </row>
    <row r="22" spans="2:39" ht="12" customHeight="1">
      <c r="B22" s="5"/>
      <c r="C22" s="33"/>
      <c r="D22" s="33"/>
      <c r="E22" s="38"/>
      <c r="F22" s="38"/>
      <c r="G22" s="38"/>
      <c r="H22" s="38"/>
      <c r="I22" s="38"/>
      <c r="J22" s="38"/>
      <c r="K22" s="32"/>
      <c r="L22" s="32"/>
      <c r="M22" s="38"/>
      <c r="N22" s="38"/>
      <c r="O22" s="38"/>
      <c r="P22" s="38"/>
      <c r="Q22" s="38"/>
      <c r="R22" s="20"/>
      <c r="S22" s="438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40"/>
      <c r="AI22" s="441"/>
      <c r="AJ22" s="441"/>
      <c r="AK22" s="441"/>
      <c r="AL22" s="441"/>
      <c r="AM22" s="34"/>
    </row>
    <row r="23" spans="2:39" ht="12" customHeight="1">
      <c r="B23" s="5"/>
      <c r="C23" s="33" t="s">
        <v>415</v>
      </c>
      <c r="D23" s="33"/>
      <c r="E23" s="33"/>
      <c r="F23" s="33"/>
      <c r="G23" s="33"/>
      <c r="H23" s="33"/>
      <c r="I23" s="33"/>
      <c r="J23" s="33"/>
      <c r="K23" s="32"/>
      <c r="L23" s="32"/>
      <c r="M23" s="432"/>
      <c r="N23" s="433"/>
      <c r="O23" s="433"/>
      <c r="P23" s="433"/>
      <c r="Q23" s="434"/>
      <c r="R23" s="20"/>
      <c r="S23" s="435" t="s">
        <v>179</v>
      </c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7"/>
      <c r="AI23" s="441"/>
      <c r="AJ23" s="441"/>
      <c r="AK23" s="441"/>
      <c r="AL23" s="441"/>
      <c r="AM23" s="34"/>
    </row>
    <row r="24" spans="2:39" ht="12" customHeight="1">
      <c r="B24" s="5"/>
      <c r="C24" s="33"/>
      <c r="D24" s="33"/>
      <c r="E24" s="38"/>
      <c r="F24" s="38"/>
      <c r="G24" s="38"/>
      <c r="H24" s="38"/>
      <c r="I24" s="38"/>
      <c r="J24" s="38"/>
      <c r="K24" s="179"/>
      <c r="L24" s="179"/>
      <c r="M24" s="38"/>
      <c r="N24" s="38"/>
      <c r="O24" s="38"/>
      <c r="P24" s="38"/>
      <c r="Q24" s="38"/>
      <c r="R24" s="20"/>
      <c r="S24" s="438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40"/>
      <c r="AI24" s="441"/>
      <c r="AJ24" s="441"/>
      <c r="AK24" s="441"/>
      <c r="AL24" s="441"/>
      <c r="AM24" s="34"/>
    </row>
    <row r="25" spans="2:39" s="9" customFormat="1" ht="12" customHeight="1">
      <c r="B25" s="7"/>
      <c r="C25" s="33" t="s">
        <v>416</v>
      </c>
      <c r="D25" s="33"/>
      <c r="E25" s="33"/>
      <c r="F25" s="33"/>
      <c r="G25" s="33"/>
      <c r="H25" s="33"/>
      <c r="I25" s="33"/>
      <c r="J25" s="33"/>
      <c r="K25" s="179"/>
      <c r="L25" s="179"/>
      <c r="M25" s="432"/>
      <c r="N25" s="433"/>
      <c r="O25" s="433"/>
      <c r="P25" s="433"/>
      <c r="Q25" s="434"/>
      <c r="R25" s="39"/>
      <c r="S25" s="435" t="s">
        <v>180</v>
      </c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7"/>
      <c r="AI25" s="441"/>
      <c r="AJ25" s="441"/>
      <c r="AK25" s="441"/>
      <c r="AL25" s="441"/>
      <c r="AM25" s="40"/>
    </row>
    <row r="26" spans="2:39" ht="14.25" customHeight="1">
      <c r="B26" s="5"/>
      <c r="C26" s="42"/>
      <c r="D26" s="42"/>
      <c r="E26" s="42"/>
      <c r="F26" s="42"/>
      <c r="G26" s="42"/>
      <c r="H26" s="42"/>
      <c r="I26" s="42"/>
      <c r="J26" s="42"/>
      <c r="K26" s="179"/>
      <c r="L26" s="179"/>
      <c r="M26" s="432"/>
      <c r="N26" s="433"/>
      <c r="O26" s="433"/>
      <c r="P26" s="433"/>
      <c r="Q26" s="434"/>
      <c r="R26" s="33"/>
      <c r="S26" s="438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40"/>
      <c r="AI26" s="441"/>
      <c r="AJ26" s="441"/>
      <c r="AK26" s="441"/>
      <c r="AL26" s="441"/>
      <c r="AM26" s="34"/>
    </row>
    <row r="27" spans="2:39" ht="15.75" customHeight="1">
      <c r="B27" s="5"/>
      <c r="C27" s="42"/>
      <c r="D27" s="42"/>
      <c r="E27" s="42"/>
      <c r="F27" s="42"/>
      <c r="G27" s="42"/>
      <c r="H27" s="42"/>
      <c r="I27" s="42"/>
      <c r="J27" s="42"/>
      <c r="K27" s="179"/>
      <c r="L27" s="179"/>
      <c r="M27" s="432"/>
      <c r="N27" s="433"/>
      <c r="O27" s="433"/>
      <c r="P27" s="433"/>
      <c r="Q27" s="434"/>
      <c r="R27" s="41"/>
      <c r="S27" s="453" t="s">
        <v>77</v>
      </c>
      <c r="T27" s="453"/>
      <c r="U27" s="453"/>
      <c r="V27" s="453"/>
      <c r="W27" s="453"/>
      <c r="X27" s="453"/>
      <c r="Y27" s="453"/>
      <c r="Z27" s="453"/>
      <c r="AA27" s="453" t="s">
        <v>78</v>
      </c>
      <c r="AB27" s="453"/>
      <c r="AC27" s="453"/>
      <c r="AD27" s="453"/>
      <c r="AE27" s="453"/>
      <c r="AF27" s="453"/>
      <c r="AG27" s="453"/>
      <c r="AH27" s="453"/>
      <c r="AI27" s="442"/>
      <c r="AJ27" s="443"/>
      <c r="AK27" s="443"/>
      <c r="AL27" s="444"/>
      <c r="AM27" s="34"/>
    </row>
    <row r="28" spans="2:39" s="9" customFormat="1" ht="12" customHeight="1">
      <c r="B28" s="7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42"/>
      <c r="S28" s="451"/>
      <c r="T28" s="451"/>
      <c r="U28" s="451"/>
      <c r="V28" s="451"/>
      <c r="W28" s="451"/>
      <c r="X28" s="451"/>
      <c r="Y28" s="451"/>
      <c r="Z28" s="451"/>
      <c r="AA28" s="452"/>
      <c r="AB28" s="452"/>
      <c r="AC28" s="452"/>
      <c r="AD28" s="452"/>
      <c r="AE28" s="452"/>
      <c r="AF28" s="452"/>
      <c r="AG28" s="452"/>
      <c r="AH28" s="452"/>
      <c r="AI28" s="445"/>
      <c r="AJ28" s="446"/>
      <c r="AK28" s="446"/>
      <c r="AL28" s="447"/>
      <c r="AM28" s="40"/>
    </row>
    <row r="29" spans="2:39" s="9" customFormat="1" ht="12" customHeight="1">
      <c r="B29" s="7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"/>
      <c r="S29" s="451"/>
      <c r="T29" s="451"/>
      <c r="U29" s="451"/>
      <c r="V29" s="451"/>
      <c r="W29" s="451"/>
      <c r="X29" s="451"/>
      <c r="Y29" s="451"/>
      <c r="Z29" s="451"/>
      <c r="AA29" s="452"/>
      <c r="AB29" s="452"/>
      <c r="AC29" s="452"/>
      <c r="AD29" s="452"/>
      <c r="AE29" s="452"/>
      <c r="AF29" s="452"/>
      <c r="AG29" s="452"/>
      <c r="AH29" s="452"/>
      <c r="AI29" s="448"/>
      <c r="AJ29" s="449"/>
      <c r="AK29" s="449"/>
      <c r="AL29" s="450"/>
      <c r="AM29" s="40"/>
    </row>
    <row r="30" spans="2:39" s="9" customFormat="1" ht="12" customHeight="1">
      <c r="B30" s="7"/>
      <c r="C30" s="479" t="s">
        <v>417</v>
      </c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2"/>
      <c r="S30" s="435" t="s">
        <v>181</v>
      </c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7"/>
      <c r="AI30" s="441"/>
      <c r="AJ30" s="441"/>
      <c r="AK30" s="441"/>
      <c r="AL30" s="441"/>
      <c r="AM30" s="40"/>
    </row>
    <row r="31" spans="2:39" s="9" customFormat="1" ht="12" customHeight="1">
      <c r="B31" s="7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"/>
      <c r="S31" s="486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8"/>
      <c r="AI31" s="441"/>
      <c r="AJ31" s="441"/>
      <c r="AK31" s="441"/>
      <c r="AL31" s="441"/>
      <c r="AM31" s="40"/>
    </row>
    <row r="32" spans="2:39" s="9" customFormat="1" ht="12" customHeight="1">
      <c r="B32" s="7"/>
      <c r="C32" s="479" t="s">
        <v>418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2"/>
      <c r="S32" s="438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40"/>
      <c r="AI32" s="441"/>
      <c r="AJ32" s="441"/>
      <c r="AK32" s="441"/>
      <c r="AL32" s="441"/>
      <c r="AM32" s="40"/>
    </row>
    <row r="33" spans="2:39" s="9" customFormat="1" ht="12" customHeight="1">
      <c r="B33" s="7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"/>
      <c r="S33" s="453" t="s">
        <v>77</v>
      </c>
      <c r="T33" s="453"/>
      <c r="U33" s="453"/>
      <c r="V33" s="453"/>
      <c r="W33" s="453"/>
      <c r="X33" s="453"/>
      <c r="Y33" s="453"/>
      <c r="Z33" s="453"/>
      <c r="AA33" s="453" t="s">
        <v>78</v>
      </c>
      <c r="AB33" s="453"/>
      <c r="AC33" s="453"/>
      <c r="AD33" s="453"/>
      <c r="AE33" s="453"/>
      <c r="AF33" s="453"/>
      <c r="AG33" s="453"/>
      <c r="AH33" s="453"/>
      <c r="AI33" s="442"/>
      <c r="AJ33" s="443"/>
      <c r="AK33" s="443"/>
      <c r="AL33" s="444"/>
      <c r="AM33" s="40"/>
    </row>
    <row r="34" spans="2:39" s="9" customFormat="1" ht="12" customHeight="1">
      <c r="B34" s="7"/>
      <c r="C34" s="430" t="s">
        <v>419</v>
      </c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2"/>
      <c r="S34" s="451"/>
      <c r="T34" s="451"/>
      <c r="U34" s="451"/>
      <c r="V34" s="451"/>
      <c r="W34" s="451"/>
      <c r="X34" s="451"/>
      <c r="Y34" s="451"/>
      <c r="Z34" s="451"/>
      <c r="AA34" s="452"/>
      <c r="AB34" s="452"/>
      <c r="AC34" s="452"/>
      <c r="AD34" s="452"/>
      <c r="AE34" s="452"/>
      <c r="AF34" s="452"/>
      <c r="AG34" s="452"/>
      <c r="AH34" s="452"/>
      <c r="AI34" s="445"/>
      <c r="AJ34" s="446"/>
      <c r="AK34" s="446"/>
      <c r="AL34" s="447"/>
      <c r="AM34" s="40"/>
    </row>
    <row r="35" spans="2:39" s="9" customFormat="1" ht="12" customHeight="1">
      <c r="B35" s="7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"/>
      <c r="S35" s="451"/>
      <c r="T35" s="451"/>
      <c r="U35" s="451"/>
      <c r="V35" s="451"/>
      <c r="W35" s="451"/>
      <c r="X35" s="451"/>
      <c r="Y35" s="451"/>
      <c r="Z35" s="451"/>
      <c r="AA35" s="452"/>
      <c r="AB35" s="452"/>
      <c r="AC35" s="452"/>
      <c r="AD35" s="452"/>
      <c r="AE35" s="452"/>
      <c r="AF35" s="452"/>
      <c r="AG35" s="452"/>
      <c r="AH35" s="452"/>
      <c r="AI35" s="448"/>
      <c r="AJ35" s="449"/>
      <c r="AK35" s="449"/>
      <c r="AL35" s="450"/>
      <c r="AM35" s="40"/>
    </row>
    <row r="36" spans="2:39" s="9" customFormat="1" ht="12" customHeight="1">
      <c r="B36" s="7"/>
      <c r="C36" s="430" t="s">
        <v>333</v>
      </c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2"/>
      <c r="S36" s="435" t="s">
        <v>526</v>
      </c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7"/>
      <c r="AI36" s="441"/>
      <c r="AJ36" s="441"/>
      <c r="AK36" s="441"/>
      <c r="AL36" s="441"/>
      <c r="AM36" s="40"/>
    </row>
    <row r="37" spans="2:39" s="9" customFormat="1" ht="12" customHeight="1">
      <c r="B37" s="7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2"/>
      <c r="S37" s="438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40"/>
      <c r="AI37" s="441"/>
      <c r="AJ37" s="441"/>
      <c r="AK37" s="441"/>
      <c r="AL37" s="441"/>
      <c r="AM37" s="40"/>
    </row>
    <row r="38" spans="2:39" s="9" customFormat="1" ht="12" customHeight="1">
      <c r="B38" s="7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42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6"/>
      <c r="AJ38" s="366"/>
      <c r="AK38" s="366"/>
      <c r="AL38" s="366"/>
      <c r="AM38" s="40"/>
    </row>
    <row r="39" spans="2:39" s="9" customFormat="1" ht="12" customHeight="1">
      <c r="B39" s="7"/>
      <c r="C39" s="179"/>
      <c r="D39" s="179"/>
      <c r="E39" s="419" t="s">
        <v>337</v>
      </c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1"/>
      <c r="Q39" s="425" t="s">
        <v>413</v>
      </c>
      <c r="R39" s="426"/>
      <c r="S39" s="406" t="s">
        <v>184</v>
      </c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8"/>
      <c r="AM39" s="40"/>
    </row>
    <row r="40" spans="2:39" ht="12" customHeight="1">
      <c r="B40" s="5"/>
      <c r="C40" s="32"/>
      <c r="D40" s="32"/>
      <c r="E40" s="422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4"/>
      <c r="Q40" s="427"/>
      <c r="R40" s="428"/>
      <c r="S40" s="409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1"/>
      <c r="AM40" s="34"/>
    </row>
    <row r="41" spans="2:39" s="9" customFormat="1" ht="12" customHeight="1">
      <c r="B41" s="7"/>
      <c r="C41" s="179"/>
      <c r="D41" s="179"/>
      <c r="E41" s="422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4"/>
      <c r="Q41" s="427"/>
      <c r="R41" s="428"/>
      <c r="S41" s="409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1"/>
      <c r="AM41" s="40"/>
    </row>
    <row r="42" spans="2:39" s="9" customFormat="1" ht="12" customHeight="1">
      <c r="B42" s="7"/>
      <c r="C42" s="179"/>
      <c r="D42" s="179"/>
      <c r="E42" s="391" t="s">
        <v>185</v>
      </c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3"/>
      <c r="Q42" s="400"/>
      <c r="R42" s="401"/>
      <c r="S42" s="412"/>
      <c r="T42" s="412"/>
      <c r="U42" s="412"/>
      <c r="V42" s="412"/>
      <c r="W42" s="370"/>
      <c r="X42" s="413"/>
      <c r="Y42" s="413"/>
      <c r="Z42" s="413"/>
      <c r="AA42" s="413"/>
      <c r="AB42" s="413"/>
      <c r="AC42" s="370"/>
      <c r="AD42" s="412"/>
      <c r="AE42" s="412"/>
      <c r="AF42" s="412"/>
      <c r="AG42" s="412"/>
      <c r="AH42" s="412"/>
      <c r="AI42" s="412"/>
      <c r="AJ42" s="371"/>
      <c r="AK42" s="371"/>
      <c r="AL42" s="372"/>
      <c r="AM42" s="40"/>
    </row>
    <row r="43" spans="2:39" s="9" customFormat="1" ht="12" customHeight="1">
      <c r="B43" s="7"/>
      <c r="C43" s="179"/>
      <c r="D43" s="179"/>
      <c r="E43" s="397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9"/>
      <c r="Q43" s="404"/>
      <c r="R43" s="405"/>
      <c r="S43" s="416" t="s">
        <v>163</v>
      </c>
      <c r="T43" s="416"/>
      <c r="U43" s="416"/>
      <c r="V43" s="416"/>
      <c r="W43" s="373"/>
      <c r="X43" s="417" t="s">
        <v>339</v>
      </c>
      <c r="Y43" s="417"/>
      <c r="Z43" s="417"/>
      <c r="AA43" s="417"/>
      <c r="AB43" s="417"/>
      <c r="AC43" s="374"/>
      <c r="AD43" s="417" t="s">
        <v>568</v>
      </c>
      <c r="AE43" s="417"/>
      <c r="AF43" s="417"/>
      <c r="AG43" s="417"/>
      <c r="AH43" s="417"/>
      <c r="AI43" s="417"/>
      <c r="AJ43" s="375"/>
      <c r="AK43" s="375"/>
      <c r="AL43" s="372"/>
      <c r="AM43" s="40"/>
    </row>
    <row r="44" spans="2:39" s="9" customFormat="1" ht="12" customHeight="1">
      <c r="B44" s="7"/>
      <c r="C44" s="179"/>
      <c r="D44" s="179"/>
      <c r="E44" s="391" t="s">
        <v>190</v>
      </c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3"/>
      <c r="Q44" s="400"/>
      <c r="R44" s="401"/>
      <c r="S44" s="406" t="s">
        <v>186</v>
      </c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8"/>
      <c r="AM44" s="40"/>
    </row>
    <row r="45" spans="2:39" s="9" customFormat="1" ht="12" customHeight="1">
      <c r="B45" s="7"/>
      <c r="C45" s="179"/>
      <c r="D45" s="179"/>
      <c r="E45" s="394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6"/>
      <c r="Q45" s="402"/>
      <c r="R45" s="403"/>
      <c r="S45" s="409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1"/>
      <c r="AM45" s="40"/>
    </row>
    <row r="46" spans="2:39" s="9" customFormat="1" ht="12" customHeight="1">
      <c r="B46" s="7"/>
      <c r="C46" s="179"/>
      <c r="D46" s="179"/>
      <c r="E46" s="394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6"/>
      <c r="Q46" s="402"/>
      <c r="R46" s="403"/>
      <c r="S46" s="409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1"/>
      <c r="AM46" s="40"/>
    </row>
    <row r="47" spans="2:39" s="9" customFormat="1" ht="12" customHeight="1">
      <c r="B47" s="7"/>
      <c r="C47" s="179"/>
      <c r="D47" s="179"/>
      <c r="E47" s="394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6"/>
      <c r="Q47" s="402"/>
      <c r="R47" s="403"/>
      <c r="S47" s="412"/>
      <c r="T47" s="412"/>
      <c r="U47" s="412"/>
      <c r="V47" s="412"/>
      <c r="W47" s="370"/>
      <c r="X47" s="413"/>
      <c r="Y47" s="413"/>
      <c r="Z47" s="413"/>
      <c r="AA47" s="413"/>
      <c r="AB47" s="413"/>
      <c r="AC47" s="370"/>
      <c r="AD47" s="412"/>
      <c r="AE47" s="412"/>
      <c r="AF47" s="412"/>
      <c r="AG47" s="412"/>
      <c r="AH47" s="412"/>
      <c r="AI47" s="412"/>
      <c r="AJ47" s="371"/>
      <c r="AK47" s="371"/>
      <c r="AL47" s="372"/>
      <c r="AM47" s="40"/>
    </row>
    <row r="48" spans="2:39" s="9" customFormat="1" ht="12" customHeight="1">
      <c r="B48" s="7"/>
      <c r="C48" s="179"/>
      <c r="D48" s="179"/>
      <c r="E48" s="394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6"/>
      <c r="Q48" s="402"/>
      <c r="R48" s="403"/>
      <c r="S48" s="416" t="s">
        <v>163</v>
      </c>
      <c r="T48" s="416"/>
      <c r="U48" s="416"/>
      <c r="V48" s="416"/>
      <c r="W48" s="373"/>
      <c r="X48" s="417" t="s">
        <v>339</v>
      </c>
      <c r="Y48" s="417"/>
      <c r="Z48" s="417"/>
      <c r="AA48" s="417"/>
      <c r="AB48" s="417"/>
      <c r="AC48" s="374"/>
      <c r="AD48" s="417" t="s">
        <v>568</v>
      </c>
      <c r="AE48" s="417"/>
      <c r="AF48" s="417"/>
      <c r="AG48" s="417"/>
      <c r="AH48" s="417"/>
      <c r="AI48" s="417"/>
      <c r="AJ48" s="375"/>
      <c r="AK48" s="375"/>
      <c r="AL48" s="372"/>
      <c r="AM48" s="40"/>
    </row>
    <row r="49" spans="2:39" s="9" customFormat="1" ht="12" customHeight="1">
      <c r="B49" s="7"/>
      <c r="C49" s="179"/>
      <c r="D49" s="179"/>
      <c r="E49" s="391" t="s">
        <v>187</v>
      </c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3"/>
      <c r="Q49" s="400"/>
      <c r="R49" s="401"/>
      <c r="S49" s="406" t="s">
        <v>194</v>
      </c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8"/>
      <c r="AM49" s="40"/>
    </row>
    <row r="50" spans="2:39" s="9" customFormat="1" ht="12" customHeight="1">
      <c r="B50" s="7"/>
      <c r="C50" s="179"/>
      <c r="D50" s="179"/>
      <c r="E50" s="394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6"/>
      <c r="Q50" s="402"/>
      <c r="R50" s="403"/>
      <c r="S50" s="409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1"/>
      <c r="AM50" s="40"/>
    </row>
    <row r="51" spans="2:39" s="9" customFormat="1" ht="12" customHeight="1">
      <c r="B51" s="7"/>
      <c r="C51" s="179"/>
      <c r="D51" s="179"/>
      <c r="E51" s="394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6"/>
      <c r="Q51" s="402"/>
      <c r="R51" s="403"/>
      <c r="S51" s="409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1"/>
      <c r="AM51" s="40"/>
    </row>
    <row r="52" spans="2:39" s="9" customFormat="1" ht="12" customHeight="1">
      <c r="B52" s="7"/>
      <c r="C52" s="179"/>
      <c r="D52" s="179"/>
      <c r="E52" s="394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6"/>
      <c r="Q52" s="402"/>
      <c r="R52" s="403"/>
      <c r="S52" s="412"/>
      <c r="T52" s="412"/>
      <c r="U52" s="412"/>
      <c r="V52" s="412"/>
      <c r="W52" s="370"/>
      <c r="X52" s="413"/>
      <c r="Y52" s="413"/>
      <c r="Z52" s="413"/>
      <c r="AA52" s="413"/>
      <c r="AB52" s="413"/>
      <c r="AC52" s="370"/>
      <c r="AD52" s="412"/>
      <c r="AE52" s="412"/>
      <c r="AF52" s="412"/>
      <c r="AG52" s="412"/>
      <c r="AH52" s="412"/>
      <c r="AI52" s="412"/>
      <c r="AJ52" s="371"/>
      <c r="AK52" s="371"/>
      <c r="AL52" s="372"/>
      <c r="AM52" s="40"/>
    </row>
    <row r="53" spans="2:39" s="9" customFormat="1" ht="12" customHeight="1">
      <c r="B53" s="7"/>
      <c r="C53" s="179"/>
      <c r="D53" s="179"/>
      <c r="E53" s="394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6"/>
      <c r="Q53" s="402"/>
      <c r="R53" s="403"/>
      <c r="S53" s="416" t="s">
        <v>163</v>
      </c>
      <c r="T53" s="416"/>
      <c r="U53" s="416"/>
      <c r="V53" s="416"/>
      <c r="W53" s="373"/>
      <c r="X53" s="417" t="s">
        <v>339</v>
      </c>
      <c r="Y53" s="417"/>
      <c r="Z53" s="417"/>
      <c r="AA53" s="417"/>
      <c r="AB53" s="417"/>
      <c r="AC53" s="374"/>
      <c r="AD53" s="417" t="s">
        <v>568</v>
      </c>
      <c r="AE53" s="417"/>
      <c r="AF53" s="417"/>
      <c r="AG53" s="417"/>
      <c r="AH53" s="417"/>
      <c r="AI53" s="417"/>
      <c r="AJ53" s="375"/>
      <c r="AK53" s="375"/>
      <c r="AL53" s="372"/>
      <c r="AM53" s="40"/>
    </row>
    <row r="54" spans="2:39" s="9" customFormat="1" ht="12" customHeight="1">
      <c r="B54" s="7"/>
      <c r="C54" s="179"/>
      <c r="D54" s="179"/>
      <c r="E54" s="391" t="s">
        <v>191</v>
      </c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3"/>
      <c r="Q54" s="400"/>
      <c r="R54" s="401"/>
      <c r="S54" s="406" t="s">
        <v>195</v>
      </c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8"/>
      <c r="AM54" s="40"/>
    </row>
    <row r="55" spans="2:39" s="9" customFormat="1" ht="12" customHeight="1">
      <c r="B55" s="7"/>
      <c r="C55" s="179"/>
      <c r="D55" s="179"/>
      <c r="E55" s="394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6"/>
      <c r="Q55" s="402"/>
      <c r="R55" s="403"/>
      <c r="S55" s="409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1"/>
      <c r="AM55" s="40"/>
    </row>
    <row r="56" spans="2:39" s="9" customFormat="1" ht="12" customHeight="1">
      <c r="B56" s="7"/>
      <c r="C56" s="179"/>
      <c r="D56" s="179"/>
      <c r="E56" s="394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6"/>
      <c r="Q56" s="402"/>
      <c r="R56" s="403"/>
      <c r="S56" s="409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1"/>
      <c r="AM56" s="40"/>
    </row>
    <row r="57" spans="2:39" s="9" customFormat="1" ht="12" customHeight="1">
      <c r="B57" s="7"/>
      <c r="C57" s="179"/>
      <c r="D57" s="179"/>
      <c r="E57" s="394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6"/>
      <c r="Q57" s="402"/>
      <c r="R57" s="403"/>
      <c r="S57" s="412"/>
      <c r="T57" s="412"/>
      <c r="U57" s="412"/>
      <c r="V57" s="412"/>
      <c r="W57" s="370"/>
      <c r="X57" s="413"/>
      <c r="Y57" s="413"/>
      <c r="Z57" s="413"/>
      <c r="AA57" s="413"/>
      <c r="AB57" s="413"/>
      <c r="AC57" s="370"/>
      <c r="AD57" s="412"/>
      <c r="AE57" s="412"/>
      <c r="AF57" s="412"/>
      <c r="AG57" s="412"/>
      <c r="AH57" s="412"/>
      <c r="AI57" s="412"/>
      <c r="AJ57" s="371"/>
      <c r="AK57" s="371"/>
      <c r="AL57" s="372"/>
      <c r="AM57" s="40"/>
    </row>
    <row r="58" spans="2:39" s="9" customFormat="1" ht="12" customHeight="1">
      <c r="B58" s="7"/>
      <c r="C58" s="179"/>
      <c r="D58" s="179"/>
      <c r="E58" s="394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6"/>
      <c r="Q58" s="402"/>
      <c r="R58" s="403"/>
      <c r="S58" s="416" t="s">
        <v>163</v>
      </c>
      <c r="T58" s="416"/>
      <c r="U58" s="416"/>
      <c r="V58" s="416"/>
      <c r="W58" s="373"/>
      <c r="X58" s="417" t="s">
        <v>339</v>
      </c>
      <c r="Y58" s="417"/>
      <c r="Z58" s="417"/>
      <c r="AA58" s="417"/>
      <c r="AB58" s="417"/>
      <c r="AC58" s="374"/>
      <c r="AD58" s="417" t="s">
        <v>568</v>
      </c>
      <c r="AE58" s="417"/>
      <c r="AF58" s="417"/>
      <c r="AG58" s="417"/>
      <c r="AH58" s="417"/>
      <c r="AI58" s="417"/>
      <c r="AJ58" s="375"/>
      <c r="AK58" s="375"/>
      <c r="AL58" s="372"/>
      <c r="AM58" s="40"/>
    </row>
    <row r="59" spans="2:39" s="9" customFormat="1" ht="12" customHeight="1">
      <c r="B59" s="7"/>
      <c r="C59" s="179"/>
      <c r="D59" s="179"/>
      <c r="E59" s="391" t="s">
        <v>188</v>
      </c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3"/>
      <c r="Q59" s="400"/>
      <c r="R59" s="401"/>
      <c r="S59" s="406" t="s">
        <v>189</v>
      </c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8"/>
      <c r="AM59" s="40"/>
    </row>
    <row r="60" spans="2:39" s="9" customFormat="1" ht="12" customHeight="1">
      <c r="B60" s="7"/>
      <c r="C60" s="179"/>
      <c r="D60" s="179"/>
      <c r="E60" s="394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6"/>
      <c r="Q60" s="402"/>
      <c r="R60" s="403"/>
      <c r="S60" s="412"/>
      <c r="T60" s="412"/>
      <c r="U60" s="412"/>
      <c r="V60" s="412"/>
      <c r="W60" s="370"/>
      <c r="X60" s="413"/>
      <c r="Y60" s="413"/>
      <c r="Z60" s="413"/>
      <c r="AA60" s="413"/>
      <c r="AB60" s="413"/>
      <c r="AC60" s="370"/>
      <c r="AD60" s="412"/>
      <c r="AE60" s="412"/>
      <c r="AF60" s="412"/>
      <c r="AG60" s="412"/>
      <c r="AH60" s="412"/>
      <c r="AI60" s="412"/>
      <c r="AJ60" s="371"/>
      <c r="AK60" s="371"/>
      <c r="AL60" s="372"/>
      <c r="AM60" s="40"/>
    </row>
    <row r="61" spans="2:39" s="9" customFormat="1" ht="12" customHeight="1">
      <c r="B61" s="7"/>
      <c r="C61" s="179"/>
      <c r="D61" s="179"/>
      <c r="E61" s="394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6"/>
      <c r="Q61" s="402"/>
      <c r="R61" s="403"/>
      <c r="S61" s="416" t="s">
        <v>163</v>
      </c>
      <c r="T61" s="416"/>
      <c r="U61" s="416"/>
      <c r="V61" s="416"/>
      <c r="W61" s="373"/>
      <c r="X61" s="417" t="s">
        <v>339</v>
      </c>
      <c r="Y61" s="417"/>
      <c r="Z61" s="417"/>
      <c r="AA61" s="417"/>
      <c r="AB61" s="417"/>
      <c r="AC61" s="374"/>
      <c r="AD61" s="417" t="s">
        <v>568</v>
      </c>
      <c r="AE61" s="417"/>
      <c r="AF61" s="417"/>
      <c r="AG61" s="417"/>
      <c r="AH61" s="417"/>
      <c r="AI61" s="417"/>
      <c r="AJ61" s="375"/>
      <c r="AK61" s="375"/>
      <c r="AL61" s="372"/>
      <c r="AM61" s="40"/>
    </row>
    <row r="62" spans="2:39" s="9" customFormat="1" ht="12" customHeight="1">
      <c r="B62" s="7"/>
      <c r="C62" s="179"/>
      <c r="D62" s="179"/>
      <c r="E62" s="391" t="s">
        <v>192</v>
      </c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3"/>
      <c r="Q62" s="400"/>
      <c r="R62" s="401"/>
      <c r="S62" s="406" t="s">
        <v>196</v>
      </c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8"/>
      <c r="AM62" s="40"/>
    </row>
    <row r="63" spans="2:39" s="9" customFormat="1" ht="12" customHeight="1">
      <c r="B63" s="7"/>
      <c r="C63" s="179"/>
      <c r="D63" s="179"/>
      <c r="E63" s="394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6"/>
      <c r="Q63" s="402"/>
      <c r="R63" s="403"/>
      <c r="S63" s="409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1"/>
      <c r="AM63" s="40"/>
    </row>
    <row r="64" spans="2:39" s="9" customFormat="1" ht="12" customHeight="1">
      <c r="B64" s="7"/>
      <c r="C64" s="179"/>
      <c r="D64" s="179"/>
      <c r="E64" s="394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6"/>
      <c r="Q64" s="402"/>
      <c r="R64" s="403"/>
      <c r="S64" s="412"/>
      <c r="T64" s="412"/>
      <c r="U64" s="412"/>
      <c r="V64" s="412"/>
      <c r="W64" s="370"/>
      <c r="X64" s="413"/>
      <c r="Y64" s="413"/>
      <c r="Z64" s="413"/>
      <c r="AA64" s="413"/>
      <c r="AB64" s="413"/>
      <c r="AC64" s="370"/>
      <c r="AD64" s="412"/>
      <c r="AE64" s="412"/>
      <c r="AF64" s="412"/>
      <c r="AG64" s="412"/>
      <c r="AH64" s="412"/>
      <c r="AI64" s="412"/>
      <c r="AJ64" s="371"/>
      <c r="AK64" s="371"/>
      <c r="AL64" s="372"/>
      <c r="AM64" s="40"/>
    </row>
    <row r="65" spans="2:39" s="9" customFormat="1" ht="12" customHeight="1">
      <c r="B65" s="7"/>
      <c r="C65" s="179"/>
      <c r="D65" s="179"/>
      <c r="E65" s="394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6"/>
      <c r="Q65" s="402"/>
      <c r="R65" s="403"/>
      <c r="S65" s="416" t="s">
        <v>163</v>
      </c>
      <c r="T65" s="416"/>
      <c r="U65" s="416"/>
      <c r="V65" s="416"/>
      <c r="W65" s="373"/>
      <c r="X65" s="417" t="s">
        <v>339</v>
      </c>
      <c r="Y65" s="417"/>
      <c r="Z65" s="417"/>
      <c r="AA65" s="417"/>
      <c r="AB65" s="417"/>
      <c r="AC65" s="374"/>
      <c r="AD65" s="417" t="s">
        <v>568</v>
      </c>
      <c r="AE65" s="417"/>
      <c r="AF65" s="417"/>
      <c r="AG65" s="417"/>
      <c r="AH65" s="417"/>
      <c r="AI65" s="417"/>
      <c r="AJ65" s="375"/>
      <c r="AK65" s="375"/>
      <c r="AL65" s="372"/>
      <c r="AM65" s="40"/>
    </row>
    <row r="66" spans="2:39" ht="12" customHeight="1">
      <c r="B66" s="5"/>
      <c r="C66" s="32"/>
      <c r="D66" s="32"/>
      <c r="E66" s="391" t="s">
        <v>193</v>
      </c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3"/>
      <c r="Q66" s="400"/>
      <c r="R66" s="401"/>
      <c r="S66" s="406" t="s">
        <v>197</v>
      </c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8"/>
      <c r="AM66" s="34"/>
    </row>
    <row r="67" spans="2:39" ht="12" customHeight="1">
      <c r="B67" s="5"/>
      <c r="C67" s="32"/>
      <c r="D67" s="32"/>
      <c r="E67" s="394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6"/>
      <c r="Q67" s="402"/>
      <c r="R67" s="403"/>
      <c r="S67" s="409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1"/>
      <c r="AM67" s="34"/>
    </row>
    <row r="68" spans="2:39" ht="12" customHeight="1">
      <c r="B68" s="5"/>
      <c r="C68" s="32"/>
      <c r="D68" s="32"/>
      <c r="E68" s="394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6"/>
      <c r="Q68" s="402"/>
      <c r="R68" s="403"/>
      <c r="S68" s="412"/>
      <c r="T68" s="412"/>
      <c r="U68" s="412"/>
      <c r="V68" s="412"/>
      <c r="W68" s="370"/>
      <c r="X68" s="413"/>
      <c r="Y68" s="413"/>
      <c r="Z68" s="413"/>
      <c r="AA68" s="413"/>
      <c r="AB68" s="413"/>
      <c r="AC68" s="370"/>
      <c r="AD68" s="412"/>
      <c r="AE68" s="412"/>
      <c r="AF68" s="412"/>
      <c r="AG68" s="412"/>
      <c r="AH68" s="412"/>
      <c r="AI68" s="412"/>
      <c r="AJ68" s="371"/>
      <c r="AK68" s="371"/>
      <c r="AL68" s="372"/>
      <c r="AM68" s="34"/>
    </row>
    <row r="69" spans="2:39" ht="12" customHeight="1">
      <c r="B69" s="5"/>
      <c r="C69" s="32"/>
      <c r="D69" s="32"/>
      <c r="E69" s="397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9"/>
      <c r="Q69" s="404"/>
      <c r="R69" s="405"/>
      <c r="S69" s="414" t="s">
        <v>163</v>
      </c>
      <c r="T69" s="414"/>
      <c r="U69" s="414"/>
      <c r="V69" s="414"/>
      <c r="W69" s="376"/>
      <c r="X69" s="415" t="s">
        <v>339</v>
      </c>
      <c r="Y69" s="415"/>
      <c r="Z69" s="415"/>
      <c r="AA69" s="415"/>
      <c r="AB69" s="415"/>
      <c r="AC69" s="377"/>
      <c r="AD69" s="415" t="s">
        <v>568</v>
      </c>
      <c r="AE69" s="415"/>
      <c r="AF69" s="415"/>
      <c r="AG69" s="415"/>
      <c r="AH69" s="415"/>
      <c r="AI69" s="415"/>
      <c r="AJ69" s="378"/>
      <c r="AK69" s="378"/>
      <c r="AL69" s="379"/>
      <c r="AM69" s="34"/>
    </row>
    <row r="70" spans="2:39" ht="12" customHeight="1">
      <c r="B70" s="5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172"/>
      <c r="R70" s="172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7"/>
      <c r="AJ70" s="367"/>
      <c r="AK70" s="367"/>
      <c r="AL70" s="367"/>
      <c r="AM70" s="34"/>
    </row>
    <row r="71" spans="2:39" ht="12" customHeight="1">
      <c r="B71" s="5"/>
      <c r="C71" s="465" t="s">
        <v>539</v>
      </c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6"/>
    </row>
    <row r="72" spans="2:39" ht="12" customHeight="1">
      <c r="B72" s="5"/>
      <c r="C72" s="461" t="s">
        <v>338</v>
      </c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6"/>
    </row>
    <row r="73" spans="1:39" ht="11.25" thickBot="1">
      <c r="A73" s="17"/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1"/>
    </row>
    <row r="74" ht="10.5"/>
    <row r="75" s="83" customFormat="1" ht="10.5"/>
    <row r="76" s="83" customFormat="1" ht="10.5"/>
    <row r="77" s="83" customFormat="1" ht="10.5"/>
    <row r="78" s="83" customFormat="1" ht="10.5"/>
    <row r="79" s="83" customFormat="1" ht="10.5"/>
    <row r="80" s="83" customFormat="1" ht="10.5"/>
    <row r="81" ht="10.5"/>
    <row r="82" ht="10.5"/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spans="1:23" ht="10.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1:23" ht="10.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1:23" ht="10.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1:23" ht="10.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1:23" ht="10.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1:23" ht="10.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1:23" ht="10.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  <row r="148" spans="1:23" ht="10.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</row>
    <row r="149" spans="1:23" ht="10.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</row>
    <row r="150" spans="1:23" ht="10.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</row>
    <row r="151" spans="1:23" ht="10.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</row>
    <row r="152" spans="1:23" ht="10.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</row>
    <row r="153" spans="1:23" ht="10.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</row>
    <row r="154" spans="1:23" ht="10.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</row>
    <row r="155" spans="1:23" ht="10.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</row>
    <row r="156" spans="1:23" ht="10.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</row>
    <row r="157" spans="1:23" ht="10.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</row>
    <row r="158" spans="1:23" ht="10.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</row>
    <row r="159" spans="1:23" ht="10.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</row>
    <row r="160" spans="1:23" ht="10.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</row>
    <row r="161" spans="1:23" ht="10.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</row>
    <row r="162" spans="1:23" ht="10.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</row>
    <row r="163" spans="1:23" ht="10.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</row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spans="3:38" ht="0.75" customHeight="1">
      <c r="C193" s="124"/>
      <c r="D193" s="124"/>
      <c r="E193" s="124"/>
      <c r="F193" s="124"/>
      <c r="G193" s="124"/>
      <c r="H193" s="124"/>
      <c r="I193" s="124"/>
      <c r="J193" s="125"/>
      <c r="K193" s="125"/>
      <c r="L193" s="125"/>
      <c r="M193" s="125"/>
      <c r="N193" s="125"/>
      <c r="O193" s="125"/>
      <c r="P193" s="125"/>
      <c r="Q193" s="125"/>
      <c r="R193" s="126"/>
      <c r="S193" s="127"/>
      <c r="T193" s="127"/>
      <c r="U193" s="127"/>
      <c r="V193" s="127"/>
      <c r="W193" s="127"/>
      <c r="X193" s="127"/>
      <c r="Y193" s="127"/>
      <c r="Z193" s="124"/>
      <c r="AA193" s="128"/>
      <c r="AB193" s="128"/>
      <c r="AC193" s="128"/>
      <c r="AD193" s="128"/>
      <c r="AE193" s="128"/>
      <c r="AF193" s="128"/>
      <c r="AG193" s="128"/>
      <c r="AH193" s="129"/>
      <c r="AI193" s="129"/>
      <c r="AJ193" s="129"/>
      <c r="AK193" s="129"/>
      <c r="AL193" s="129"/>
    </row>
    <row r="194" spans="3:38" ht="10.5" customHeight="1" hidden="1">
      <c r="C194" s="130" t="s">
        <v>538</v>
      </c>
      <c r="D194" s="131"/>
      <c r="E194" s="130"/>
      <c r="F194" s="130"/>
      <c r="G194" s="130"/>
      <c r="H194" s="454" t="s">
        <v>570</v>
      </c>
      <c r="I194" s="454"/>
      <c r="J194" s="454"/>
      <c r="K194" s="458">
        <f>IF(инд&gt;11,1,инд+1)</f>
        <v>4</v>
      </c>
      <c r="L194" s="458"/>
      <c r="M194" s="458"/>
      <c r="N194" s="458">
        <f>IF(инд&gt;11,год+1,год)</f>
        <v>44272</v>
      </c>
      <c r="O194" s="459"/>
      <c r="P194" s="459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</row>
    <row r="195" spans="3:38" ht="10.5" customHeight="1" hidden="1"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457" t="s">
        <v>534</v>
      </c>
      <c r="N195" s="457"/>
      <c r="O195" s="460">
        <f>инд</f>
        <v>3</v>
      </c>
      <c r="P195" s="460"/>
      <c r="Q195" s="460"/>
      <c r="R195" s="457" t="s">
        <v>563</v>
      </c>
      <c r="S195" s="457"/>
      <c r="T195" s="457"/>
      <c r="U195" s="457"/>
      <c r="V195" s="457"/>
      <c r="W195" s="456">
        <f>год</f>
        <v>44272</v>
      </c>
      <c r="X195" s="456"/>
      <c r="Y195" s="456"/>
      <c r="Z195" s="455" t="s">
        <v>535</v>
      </c>
      <c r="AA195" s="455"/>
      <c r="AB195" s="455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</row>
    <row r="196" spans="3:38" ht="10.5" customHeight="1" hidden="1"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3"/>
      <c r="X196" s="132"/>
      <c r="Y196" s="130" t="s">
        <v>538</v>
      </c>
      <c r="Z196" s="131"/>
      <c r="AA196" s="130"/>
      <c r="AB196" s="130"/>
      <c r="AC196" s="130"/>
      <c r="AD196" s="454" t="s">
        <v>570</v>
      </c>
      <c r="AE196" s="454"/>
      <c r="AF196" s="454"/>
      <c r="AG196" s="458">
        <f>IF(инд&gt;11,1,инд+1)</f>
        <v>4</v>
      </c>
      <c r="AH196" s="458"/>
      <c r="AI196" s="458"/>
      <c r="AJ196" s="458">
        <f>IF(инд&gt;11,год+1,год)</f>
        <v>44272</v>
      </c>
      <c r="AK196" s="459"/>
      <c r="AL196" s="459"/>
    </row>
    <row r="197" spans="3:38" ht="10.5" customHeight="1" hidden="1"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457" t="s">
        <v>534</v>
      </c>
      <c r="N197" s="457"/>
      <c r="O197" s="460" t="e">
        <f>INDEX(#REF!,инд1)</f>
        <v>#REF!</v>
      </c>
      <c r="P197" s="460"/>
      <c r="Q197" s="460"/>
      <c r="R197" s="457" t="s">
        <v>569</v>
      </c>
      <c r="S197" s="457"/>
      <c r="T197" s="457"/>
      <c r="U197" s="132"/>
      <c r="V197" s="132"/>
      <c r="W197" s="456">
        <f>год</f>
        <v>44272</v>
      </c>
      <c r="X197" s="456"/>
      <c r="Y197" s="456"/>
      <c r="Z197" s="455" t="s">
        <v>535</v>
      </c>
      <c r="AA197" s="455"/>
      <c r="AB197" s="455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</row>
    <row r="198" spans="3:38" ht="10.5" customHeight="1" hidden="1"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3"/>
      <c r="X198" s="132"/>
      <c r="Y198" s="130" t="s">
        <v>538</v>
      </c>
      <c r="Z198" s="131"/>
      <c r="AA198" s="130"/>
      <c r="AB198" s="130"/>
      <c r="AC198" s="130"/>
      <c r="AD198" s="454" t="s">
        <v>570</v>
      </c>
      <c r="AE198" s="454"/>
      <c r="AF198" s="454"/>
      <c r="AG198" s="458">
        <f>IF(T143&gt;4,1,инд1+3)</f>
        <v>4</v>
      </c>
      <c r="AH198" s="458"/>
      <c r="AI198" s="458"/>
      <c r="AJ198" s="458">
        <f>IF(инд&gt;11,год+1,год)</f>
        <v>44272</v>
      </c>
      <c r="AK198" s="459"/>
      <c r="AL198" s="459"/>
    </row>
    <row r="199" spans="3:38" ht="12.75" customHeight="1" hidden="1">
      <c r="C199" s="454"/>
      <c r="D199" s="454"/>
      <c r="E199" s="454"/>
      <c r="F199" s="463"/>
      <c r="G199" s="464"/>
      <c r="H199" s="464"/>
      <c r="I199" s="464"/>
      <c r="J199" s="463">
        <f>IF(инд=12,год+1,год)</f>
        <v>44272</v>
      </c>
      <c r="K199" s="464"/>
      <c r="L199" s="464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</row>
    <row r="200" spans="3:38" ht="10.5" customHeight="1" hidden="1">
      <c r="C200" s="462" t="s">
        <v>163</v>
      </c>
      <c r="D200" s="462"/>
      <c r="E200" s="462"/>
      <c r="F200" s="462" t="s">
        <v>164</v>
      </c>
      <c r="G200" s="462"/>
      <c r="H200" s="462"/>
      <c r="I200" s="462"/>
      <c r="J200" s="462" t="s">
        <v>557</v>
      </c>
      <c r="K200" s="462"/>
      <c r="L200" s="46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</row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0.5"/>
    <row r="297" ht="10.5"/>
    <row r="298" ht="10.5"/>
    <row r="299" ht="10.5"/>
    <row r="300" ht="10.5"/>
    <row r="301" ht="10.5"/>
    <row r="302" ht="10.5"/>
    <row r="303" ht="10.5"/>
    <row r="304" ht="10.5"/>
    <row r="305" ht="10.5"/>
    <row r="306" ht="10.5"/>
    <row r="307" ht="10.5"/>
  </sheetData>
  <sheetProtection/>
  <mergeCells count="147">
    <mergeCell ref="S19:AH20"/>
    <mergeCell ref="AI19:AL20"/>
    <mergeCell ref="S21:AH22"/>
    <mergeCell ref="AI21:AL22"/>
    <mergeCell ref="S39:AL41"/>
    <mergeCell ref="AD42:AI42"/>
    <mergeCell ref="C29:Q29"/>
    <mergeCell ref="C30:Q30"/>
    <mergeCell ref="C34:Q34"/>
    <mergeCell ref="AA33:AH33"/>
    <mergeCell ref="S34:Z34"/>
    <mergeCell ref="AA34:AH34"/>
    <mergeCell ref="S30:AH32"/>
    <mergeCell ref="AI30:AL32"/>
    <mergeCell ref="B1:AM1"/>
    <mergeCell ref="M23:Q23"/>
    <mergeCell ref="B2:AM2"/>
    <mergeCell ref="M21:Q21"/>
    <mergeCell ref="C18:D18"/>
    <mergeCell ref="E18:Q18"/>
    <mergeCell ref="E19:Q19"/>
    <mergeCell ref="AI15:AL16"/>
    <mergeCell ref="AI17:AL18"/>
    <mergeCell ref="C15:D15"/>
    <mergeCell ref="C71:AL71"/>
    <mergeCell ref="AI13:AL14"/>
    <mergeCell ref="S15:AH16"/>
    <mergeCell ref="S13:AH14"/>
    <mergeCell ref="C35:Q35"/>
    <mergeCell ref="E16:Q16"/>
    <mergeCell ref="S17:AH18"/>
    <mergeCell ref="C31:Q31"/>
    <mergeCell ref="C32:Q32"/>
    <mergeCell ref="C33:Q33"/>
    <mergeCell ref="C72:AL72"/>
    <mergeCell ref="N194:P194"/>
    <mergeCell ref="J200:L200"/>
    <mergeCell ref="C200:E200"/>
    <mergeCell ref="F200:I200"/>
    <mergeCell ref="K194:M194"/>
    <mergeCell ref="C199:E199"/>
    <mergeCell ref="F199:I199"/>
    <mergeCell ref="J199:L199"/>
    <mergeCell ref="H194:J194"/>
    <mergeCell ref="R197:T197"/>
    <mergeCell ref="M195:N195"/>
    <mergeCell ref="AG198:AI198"/>
    <mergeCell ref="AJ198:AL198"/>
    <mergeCell ref="AG196:AI196"/>
    <mergeCell ref="AJ196:AL196"/>
    <mergeCell ref="O195:Q195"/>
    <mergeCell ref="R195:V195"/>
    <mergeCell ref="M197:N197"/>
    <mergeCell ref="O197:Q197"/>
    <mergeCell ref="S23:AH24"/>
    <mergeCell ref="AI23:AL24"/>
    <mergeCell ref="S25:AH26"/>
    <mergeCell ref="AI25:AL26"/>
    <mergeCell ref="AD198:AF198"/>
    <mergeCell ref="Z195:AB195"/>
    <mergeCell ref="W195:Y195"/>
    <mergeCell ref="Z197:AB197"/>
    <mergeCell ref="AD196:AF196"/>
    <mergeCell ref="W197:Y197"/>
    <mergeCell ref="S27:Z27"/>
    <mergeCell ref="AA27:AH27"/>
    <mergeCell ref="AI27:AL29"/>
    <mergeCell ref="S28:Z28"/>
    <mergeCell ref="AA28:AH28"/>
    <mergeCell ref="S29:Z29"/>
    <mergeCell ref="AA29:AH29"/>
    <mergeCell ref="S36:AH37"/>
    <mergeCell ref="AI36:AL37"/>
    <mergeCell ref="AI33:AL35"/>
    <mergeCell ref="S35:Z35"/>
    <mergeCell ref="AA35:AH35"/>
    <mergeCell ref="S33:Z33"/>
    <mergeCell ref="C13:Q14"/>
    <mergeCell ref="C20:L21"/>
    <mergeCell ref="E39:P41"/>
    <mergeCell ref="Q39:R41"/>
    <mergeCell ref="E15:Q15"/>
    <mergeCell ref="C36:Q37"/>
    <mergeCell ref="M25:Q25"/>
    <mergeCell ref="M26:Q26"/>
    <mergeCell ref="M27:Q27"/>
    <mergeCell ref="E42:P43"/>
    <mergeCell ref="Q42:R43"/>
    <mergeCell ref="S42:V42"/>
    <mergeCell ref="X42:AB42"/>
    <mergeCell ref="S43:V43"/>
    <mergeCell ref="X43:AB43"/>
    <mergeCell ref="AD43:AI43"/>
    <mergeCell ref="E44:P48"/>
    <mergeCell ref="Q44:R48"/>
    <mergeCell ref="S44:AL46"/>
    <mergeCell ref="S47:V47"/>
    <mergeCell ref="X47:AB47"/>
    <mergeCell ref="AD47:AI47"/>
    <mergeCell ref="S48:V48"/>
    <mergeCell ref="X48:AB48"/>
    <mergeCell ref="AD48:AI48"/>
    <mergeCell ref="E49:P53"/>
    <mergeCell ref="Q49:R53"/>
    <mergeCell ref="S49:AL51"/>
    <mergeCell ref="S52:V52"/>
    <mergeCell ref="X52:AB52"/>
    <mergeCell ref="S53:V53"/>
    <mergeCell ref="X53:AB53"/>
    <mergeCell ref="AD53:AI53"/>
    <mergeCell ref="AD52:AI52"/>
    <mergeCell ref="E54:P58"/>
    <mergeCell ref="Q54:R58"/>
    <mergeCell ref="S54:AL56"/>
    <mergeCell ref="S57:V57"/>
    <mergeCell ref="X57:AB57"/>
    <mergeCell ref="AD57:AI57"/>
    <mergeCell ref="S58:V58"/>
    <mergeCell ref="X58:AB58"/>
    <mergeCell ref="AD58:AI58"/>
    <mergeCell ref="E59:P61"/>
    <mergeCell ref="Q59:R61"/>
    <mergeCell ref="S59:AL59"/>
    <mergeCell ref="S60:V60"/>
    <mergeCell ref="X60:AB60"/>
    <mergeCell ref="AD60:AI60"/>
    <mergeCell ref="S61:V61"/>
    <mergeCell ref="X61:AB61"/>
    <mergeCell ref="AD61:AI61"/>
    <mergeCell ref="E62:P65"/>
    <mergeCell ref="Q62:R65"/>
    <mergeCell ref="S62:AL63"/>
    <mergeCell ref="S64:V64"/>
    <mergeCell ref="X64:AB64"/>
    <mergeCell ref="AD64:AI64"/>
    <mergeCell ref="S65:V65"/>
    <mergeCell ref="X65:AB65"/>
    <mergeCell ref="AD65:AI65"/>
    <mergeCell ref="E66:P69"/>
    <mergeCell ref="Q66:R69"/>
    <mergeCell ref="S66:AL67"/>
    <mergeCell ref="S68:V68"/>
    <mergeCell ref="X68:AB68"/>
    <mergeCell ref="AD68:AI68"/>
    <mergeCell ref="S69:V69"/>
    <mergeCell ref="X69:AB69"/>
    <mergeCell ref="AD69:AI69"/>
  </mergeCells>
  <hyperlinks>
    <hyperlink ref="B2" location="'НД по НДС'!A1" display="Перейти к заполнению формы"/>
    <hyperlink ref="B2:D2" location="'НД на недвижимость орг.'!A1" display="Перейти к заполнению формы"/>
    <hyperlink ref="B2:AM2" location="Инструкция!A1" display="Перейти к Инструкции по заполнению формы"/>
  </hyperlinks>
  <printOptions/>
  <pageMargins left="0.31496062992125984" right="0.1968503937007874" top="0.1968503937007874" bottom="0.1968503937007874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FJ352"/>
  <sheetViews>
    <sheetView zoomScaleSheetLayoutView="100" zoomScalePageLayoutView="0" workbookViewId="0" topLeftCell="A1">
      <pane xSplit="56" ySplit="2" topLeftCell="BE3" activePane="bottomRight" state="frozen"/>
      <selection pane="topLeft" activeCell="A1" sqref="A1"/>
      <selection pane="topRight" activeCell="AN1" sqref="AN1"/>
      <selection pane="bottomLeft" activeCell="A3" sqref="A3"/>
      <selection pane="bottomRight" activeCell="A1" sqref="A1"/>
    </sheetView>
  </sheetViews>
  <sheetFormatPr defaultColWidth="2.75390625" defaultRowHeight="12.75"/>
  <cols>
    <col min="1" max="57" width="2.75390625" style="1" customWidth="1"/>
    <col min="58" max="62" width="2.75390625" style="13" customWidth="1"/>
    <col min="63" max="153" width="10.75390625" style="13" customWidth="1"/>
    <col min="154" max="16384" width="2.75390625" style="1" customWidth="1"/>
  </cols>
  <sheetData>
    <row r="1" spans="2:56" ht="15" customHeight="1">
      <c r="B1" s="480" t="s">
        <v>468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</row>
    <row r="2" spans="2:153" s="72" customFormat="1" ht="15" customHeight="1" thickBot="1">
      <c r="B2" s="481" t="s">
        <v>366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108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</row>
    <row r="3" spans="2:56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</row>
    <row r="4" spans="2:153" s="12" customFormat="1" ht="12" customHeight="1">
      <c r="B4" s="10"/>
      <c r="C4" s="500" t="s">
        <v>321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11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</row>
    <row r="5" spans="2:153" s="12" customFormat="1" ht="12" customHeight="1">
      <c r="B5" s="10"/>
      <c r="C5" s="500" t="s">
        <v>313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11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4"/>
    </row>
    <row r="6" spans="2:153" s="12" customFormat="1" ht="12" customHeight="1">
      <c r="B6" s="1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11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4"/>
    </row>
    <row r="7" spans="2:145" ht="12" customHeight="1">
      <c r="B7" s="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601" t="s">
        <v>534</v>
      </c>
      <c r="W7" s="602"/>
      <c r="X7" s="584">
        <f>инд</f>
        <v>3</v>
      </c>
      <c r="Y7" s="585"/>
      <c r="Z7" s="586"/>
      <c r="AA7" s="609" t="s">
        <v>569</v>
      </c>
      <c r="AB7" s="610"/>
      <c r="AC7" s="611"/>
      <c r="AD7" s="567">
        <f ca="1">IF(инд=12,TODAY()-365,TODAY())</f>
        <v>44272</v>
      </c>
      <c r="AE7" s="568"/>
      <c r="AF7" s="569"/>
      <c r="AG7" s="612" t="s">
        <v>535</v>
      </c>
      <c r="AH7" s="612"/>
      <c r="AI7" s="61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6"/>
      <c r="BH7" s="1"/>
      <c r="BI7" s="1"/>
      <c r="BJ7" s="1"/>
      <c r="BK7" s="1"/>
      <c r="BL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</row>
    <row r="8" spans="2:78" ht="12" customHeight="1">
      <c r="B8" s="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600" t="s">
        <v>198</v>
      </c>
      <c r="X8" s="600"/>
      <c r="Y8" s="600"/>
      <c r="Z8" s="600"/>
      <c r="AA8" s="600"/>
      <c r="AB8" s="598" t="s">
        <v>568</v>
      </c>
      <c r="AC8" s="598"/>
      <c r="AD8" s="598"/>
      <c r="AE8" s="598"/>
      <c r="AF8" s="598"/>
      <c r="AG8" s="598"/>
      <c r="AH8" s="598"/>
      <c r="AI8" s="46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6"/>
      <c r="BF8" s="148"/>
      <c r="BG8" s="18"/>
      <c r="BH8" s="15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2:151" ht="12" customHeight="1">
      <c r="B9" s="5"/>
      <c r="C9" s="599" t="s">
        <v>322</v>
      </c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6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1"/>
      <c r="EQ9" s="161"/>
      <c r="ER9" s="161"/>
      <c r="ES9" s="161"/>
      <c r="ET9" s="161"/>
      <c r="EU9" s="79"/>
    </row>
    <row r="10" spans="2:153" s="12" customFormat="1" ht="4.5" customHeight="1">
      <c r="B10" s="1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621" t="s">
        <v>199</v>
      </c>
      <c r="AW10" s="621"/>
      <c r="AX10" s="621"/>
      <c r="AY10" s="621"/>
      <c r="AZ10" s="621"/>
      <c r="BA10" s="621"/>
      <c r="BB10" s="621"/>
      <c r="BC10" s="621"/>
      <c r="BD10" s="11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1"/>
      <c r="EQ10" s="161"/>
      <c r="ER10" s="161"/>
      <c r="ES10" s="161"/>
      <c r="ET10" s="161"/>
      <c r="EU10" s="79"/>
      <c r="EV10" s="14"/>
      <c r="EW10" s="14"/>
    </row>
    <row r="11" spans="2:151" ht="12" customHeight="1">
      <c r="B11" s="5"/>
      <c r="C11" s="419" t="s">
        <v>536</v>
      </c>
      <c r="D11" s="421"/>
      <c r="E11" s="620" t="s">
        <v>537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419" t="s">
        <v>200</v>
      </c>
      <c r="Y11" s="622"/>
      <c r="Z11" s="622"/>
      <c r="AA11" s="623"/>
      <c r="AB11" s="630" t="s">
        <v>558</v>
      </c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1"/>
      <c r="AQ11" s="631"/>
      <c r="AR11" s="631"/>
      <c r="AS11" s="631"/>
      <c r="AT11" s="631"/>
      <c r="AU11" s="631"/>
      <c r="AV11" s="631"/>
      <c r="AW11" s="631"/>
      <c r="AX11" s="631"/>
      <c r="AY11" s="631"/>
      <c r="AZ11" s="631"/>
      <c r="BA11" s="631"/>
      <c r="BB11" s="631"/>
      <c r="BC11" s="632"/>
      <c r="BD11" s="6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1"/>
      <c r="EQ11" s="161"/>
      <c r="ER11" s="161"/>
      <c r="ES11" s="161"/>
      <c r="ET11" s="161"/>
      <c r="EU11" s="78"/>
    </row>
    <row r="12" spans="2:151" ht="12" customHeight="1">
      <c r="B12" s="5"/>
      <c r="C12" s="422"/>
      <c r="D12" s="424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4"/>
      <c r="Y12" s="625"/>
      <c r="Z12" s="625"/>
      <c r="AA12" s="626"/>
      <c r="AB12" s="518">
        <v>0.25</v>
      </c>
      <c r="AC12" s="519"/>
      <c r="AD12" s="519"/>
      <c r="AE12" s="520"/>
      <c r="AF12" s="518">
        <v>0.18</v>
      </c>
      <c r="AG12" s="519"/>
      <c r="AH12" s="519"/>
      <c r="AI12" s="520"/>
      <c r="AJ12" s="518">
        <v>0.12</v>
      </c>
      <c r="AK12" s="519"/>
      <c r="AL12" s="519"/>
      <c r="AM12" s="520"/>
      <c r="AN12" s="518">
        <v>0.1</v>
      </c>
      <c r="AO12" s="519"/>
      <c r="AP12" s="519"/>
      <c r="AQ12" s="520"/>
      <c r="AR12" s="518">
        <v>0.09</v>
      </c>
      <c r="AS12" s="519"/>
      <c r="AT12" s="519"/>
      <c r="AU12" s="520"/>
      <c r="AV12" s="518">
        <v>0.06</v>
      </c>
      <c r="AW12" s="519"/>
      <c r="AX12" s="519"/>
      <c r="AY12" s="520"/>
      <c r="AZ12" s="518">
        <v>0.01</v>
      </c>
      <c r="BA12" s="519"/>
      <c r="BB12" s="519"/>
      <c r="BC12" s="520"/>
      <c r="BD12" s="6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1"/>
      <c r="EQ12" s="161"/>
      <c r="ER12" s="161"/>
      <c r="ES12" s="161"/>
      <c r="ET12" s="161"/>
      <c r="EU12" s="164"/>
    </row>
    <row r="13" spans="2:153" ht="12" customHeight="1">
      <c r="B13" s="5"/>
      <c r="C13" s="422"/>
      <c r="D13" s="424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  <c r="X13" s="624"/>
      <c r="Y13" s="625"/>
      <c r="Z13" s="625"/>
      <c r="AA13" s="626"/>
      <c r="AB13" s="521"/>
      <c r="AC13" s="522"/>
      <c r="AD13" s="522"/>
      <c r="AE13" s="523"/>
      <c r="AF13" s="521"/>
      <c r="AG13" s="522"/>
      <c r="AH13" s="522"/>
      <c r="AI13" s="523"/>
      <c r="AJ13" s="521"/>
      <c r="AK13" s="522"/>
      <c r="AL13" s="522"/>
      <c r="AM13" s="523"/>
      <c r="AN13" s="521"/>
      <c r="AO13" s="522"/>
      <c r="AP13" s="522"/>
      <c r="AQ13" s="523"/>
      <c r="AR13" s="521"/>
      <c r="AS13" s="522"/>
      <c r="AT13" s="522"/>
      <c r="AU13" s="523"/>
      <c r="AV13" s="521"/>
      <c r="AW13" s="522"/>
      <c r="AX13" s="522"/>
      <c r="AY13" s="523"/>
      <c r="AZ13" s="521"/>
      <c r="BA13" s="522"/>
      <c r="BB13" s="522"/>
      <c r="BC13" s="523"/>
      <c r="BD13" s="6"/>
      <c r="BF13" s="163"/>
      <c r="BG13" s="163"/>
      <c r="BH13" s="163"/>
      <c r="BI13" s="163"/>
      <c r="BJ13" s="163"/>
      <c r="BK13" s="516" t="s">
        <v>352</v>
      </c>
      <c r="BL13" s="516"/>
      <c r="BM13" s="516"/>
      <c r="BN13" s="516"/>
      <c r="BO13" s="516"/>
      <c r="BP13" s="516"/>
      <c r="BQ13" s="516"/>
      <c r="BR13" s="516" t="s">
        <v>363</v>
      </c>
      <c r="BS13" s="516"/>
      <c r="BT13" s="516"/>
      <c r="BU13" s="516"/>
      <c r="BV13" s="516"/>
      <c r="BW13" s="516"/>
      <c r="BX13" s="516"/>
      <c r="BY13" s="516" t="s">
        <v>362</v>
      </c>
      <c r="BZ13" s="516"/>
      <c r="CA13" s="516"/>
      <c r="CB13" s="516"/>
      <c r="CC13" s="516"/>
      <c r="CD13" s="516"/>
      <c r="CE13" s="516"/>
      <c r="CF13" s="516" t="s">
        <v>361</v>
      </c>
      <c r="CG13" s="516"/>
      <c r="CH13" s="516"/>
      <c r="CI13" s="516"/>
      <c r="CJ13" s="516"/>
      <c r="CK13" s="516"/>
      <c r="CL13" s="516"/>
      <c r="CM13" s="516" t="s">
        <v>360</v>
      </c>
      <c r="CN13" s="516"/>
      <c r="CO13" s="516"/>
      <c r="CP13" s="516"/>
      <c r="CQ13" s="516"/>
      <c r="CR13" s="516"/>
      <c r="CS13" s="516"/>
      <c r="CT13" s="516" t="s">
        <v>359</v>
      </c>
      <c r="CU13" s="516"/>
      <c r="CV13" s="516"/>
      <c r="CW13" s="516"/>
      <c r="CX13" s="516"/>
      <c r="CY13" s="516"/>
      <c r="CZ13" s="516"/>
      <c r="DA13" s="516" t="s">
        <v>358</v>
      </c>
      <c r="DB13" s="516"/>
      <c r="DC13" s="516"/>
      <c r="DD13" s="516"/>
      <c r="DE13" s="516"/>
      <c r="DF13" s="516"/>
      <c r="DG13" s="516"/>
      <c r="DH13" s="516" t="s">
        <v>357</v>
      </c>
      <c r="DI13" s="516"/>
      <c r="DJ13" s="516"/>
      <c r="DK13" s="516"/>
      <c r="DL13" s="516"/>
      <c r="DM13" s="516"/>
      <c r="DN13" s="516"/>
      <c r="DO13" s="516" t="s">
        <v>356</v>
      </c>
      <c r="DP13" s="516"/>
      <c r="DQ13" s="516"/>
      <c r="DR13" s="516"/>
      <c r="DS13" s="516"/>
      <c r="DT13" s="516"/>
      <c r="DU13" s="516"/>
      <c r="DV13" s="516" t="s">
        <v>355</v>
      </c>
      <c r="DW13" s="516"/>
      <c r="DX13" s="516"/>
      <c r="DY13" s="516"/>
      <c r="DZ13" s="516"/>
      <c r="EA13" s="516"/>
      <c r="EB13" s="516"/>
      <c r="EC13" s="516" t="s">
        <v>354</v>
      </c>
      <c r="ED13" s="516"/>
      <c r="EE13" s="516"/>
      <c r="EF13" s="516"/>
      <c r="EG13" s="516"/>
      <c r="EH13" s="516"/>
      <c r="EI13" s="516"/>
      <c r="EJ13" s="516" t="s">
        <v>353</v>
      </c>
      <c r="EK13" s="516"/>
      <c r="EL13" s="516"/>
      <c r="EM13" s="516"/>
      <c r="EN13" s="516"/>
      <c r="EO13" s="516"/>
      <c r="EP13" s="516"/>
      <c r="EQ13" s="516" t="s">
        <v>447</v>
      </c>
      <c r="ER13" s="516"/>
      <c r="ES13" s="516"/>
      <c r="ET13" s="516"/>
      <c r="EU13" s="516"/>
      <c r="EV13" s="516"/>
      <c r="EW13" s="516"/>
    </row>
    <row r="14" spans="2:153" ht="12" customHeight="1">
      <c r="B14" s="5"/>
      <c r="C14" s="422"/>
      <c r="D14" s="424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4"/>
      <c r="Y14" s="625"/>
      <c r="Z14" s="625"/>
      <c r="AA14" s="626"/>
      <c r="AB14" s="521"/>
      <c r="AC14" s="522"/>
      <c r="AD14" s="522"/>
      <c r="AE14" s="523"/>
      <c r="AF14" s="521"/>
      <c r="AG14" s="522"/>
      <c r="AH14" s="522"/>
      <c r="AI14" s="523"/>
      <c r="AJ14" s="521"/>
      <c r="AK14" s="522"/>
      <c r="AL14" s="522"/>
      <c r="AM14" s="523"/>
      <c r="AN14" s="521"/>
      <c r="AO14" s="522"/>
      <c r="AP14" s="522"/>
      <c r="AQ14" s="523"/>
      <c r="AR14" s="521"/>
      <c r="AS14" s="522"/>
      <c r="AT14" s="522"/>
      <c r="AU14" s="523"/>
      <c r="AV14" s="521"/>
      <c r="AW14" s="522"/>
      <c r="AX14" s="522"/>
      <c r="AY14" s="523"/>
      <c r="AZ14" s="521"/>
      <c r="BA14" s="522"/>
      <c r="BB14" s="522"/>
      <c r="BC14" s="523"/>
      <c r="BD14" s="6"/>
      <c r="BF14" s="163"/>
      <c r="BG14" s="163"/>
      <c r="BH14" s="163"/>
      <c r="BI14" s="163"/>
      <c r="BJ14" s="163"/>
      <c r="BK14" s="527">
        <f>AB12</f>
        <v>0.25</v>
      </c>
      <c r="BL14" s="527">
        <f>AF12</f>
        <v>0.18</v>
      </c>
      <c r="BM14" s="527">
        <f>AJ12</f>
        <v>0.12</v>
      </c>
      <c r="BN14" s="527">
        <f>AN12</f>
        <v>0.1</v>
      </c>
      <c r="BO14" s="527">
        <f>AR12</f>
        <v>0.09</v>
      </c>
      <c r="BP14" s="527">
        <f>AV12</f>
        <v>0.06</v>
      </c>
      <c r="BQ14" s="527">
        <f>AZ12</f>
        <v>0.01</v>
      </c>
      <c r="BR14" s="527">
        <f>AB12</f>
        <v>0.25</v>
      </c>
      <c r="BS14" s="527">
        <f>AF12</f>
        <v>0.18</v>
      </c>
      <c r="BT14" s="527">
        <f>AJ12</f>
        <v>0.12</v>
      </c>
      <c r="BU14" s="527">
        <f>AN12</f>
        <v>0.1</v>
      </c>
      <c r="BV14" s="527">
        <f>AR12</f>
        <v>0.09</v>
      </c>
      <c r="BW14" s="527">
        <f>AV12</f>
        <v>0.06</v>
      </c>
      <c r="BX14" s="527">
        <f>AZ12</f>
        <v>0.01</v>
      </c>
      <c r="BY14" s="527">
        <f>AB12</f>
        <v>0.25</v>
      </c>
      <c r="BZ14" s="527">
        <f>AF12</f>
        <v>0.18</v>
      </c>
      <c r="CA14" s="527">
        <f>AJ12</f>
        <v>0.12</v>
      </c>
      <c r="CB14" s="527">
        <f>AN12</f>
        <v>0.1</v>
      </c>
      <c r="CC14" s="527">
        <f>AR12</f>
        <v>0.09</v>
      </c>
      <c r="CD14" s="527">
        <f>AV12</f>
        <v>0.06</v>
      </c>
      <c r="CE14" s="527">
        <f>AZ12</f>
        <v>0.01</v>
      </c>
      <c r="CF14" s="527">
        <f>AB12</f>
        <v>0.25</v>
      </c>
      <c r="CG14" s="527">
        <f>AF12</f>
        <v>0.18</v>
      </c>
      <c r="CH14" s="527">
        <f>AJ12</f>
        <v>0.12</v>
      </c>
      <c r="CI14" s="527">
        <f>AN12</f>
        <v>0.1</v>
      </c>
      <c r="CJ14" s="527">
        <f>AR12</f>
        <v>0.09</v>
      </c>
      <c r="CK14" s="527">
        <f>AV12</f>
        <v>0.06</v>
      </c>
      <c r="CL14" s="527">
        <f>AZ12</f>
        <v>0.01</v>
      </c>
      <c r="CM14" s="527">
        <f>AB12</f>
        <v>0.25</v>
      </c>
      <c r="CN14" s="527">
        <f>AF12</f>
        <v>0.18</v>
      </c>
      <c r="CO14" s="527">
        <f>AJ12</f>
        <v>0.12</v>
      </c>
      <c r="CP14" s="527">
        <f>AN12</f>
        <v>0.1</v>
      </c>
      <c r="CQ14" s="527">
        <f>AR12</f>
        <v>0.09</v>
      </c>
      <c r="CR14" s="527">
        <f>AV12</f>
        <v>0.06</v>
      </c>
      <c r="CS14" s="527">
        <f>AZ12</f>
        <v>0.01</v>
      </c>
      <c r="CT14" s="527">
        <f>AB12</f>
        <v>0.25</v>
      </c>
      <c r="CU14" s="527">
        <f>AF12</f>
        <v>0.18</v>
      </c>
      <c r="CV14" s="527">
        <f>AJ12</f>
        <v>0.12</v>
      </c>
      <c r="CW14" s="527">
        <f>AN12</f>
        <v>0.1</v>
      </c>
      <c r="CX14" s="527">
        <f>AR12</f>
        <v>0.09</v>
      </c>
      <c r="CY14" s="527">
        <f>AV12</f>
        <v>0.06</v>
      </c>
      <c r="CZ14" s="527">
        <f>AZ12</f>
        <v>0.01</v>
      </c>
      <c r="DA14" s="527">
        <f>AB12</f>
        <v>0.25</v>
      </c>
      <c r="DB14" s="527">
        <f>AF12</f>
        <v>0.18</v>
      </c>
      <c r="DC14" s="527">
        <f>AJ12</f>
        <v>0.12</v>
      </c>
      <c r="DD14" s="527">
        <f>AN12</f>
        <v>0.1</v>
      </c>
      <c r="DE14" s="527">
        <f>AR12</f>
        <v>0.09</v>
      </c>
      <c r="DF14" s="527">
        <f>AV12</f>
        <v>0.06</v>
      </c>
      <c r="DG14" s="527">
        <f>AZ12</f>
        <v>0.01</v>
      </c>
      <c r="DH14" s="527">
        <f>AB12</f>
        <v>0.25</v>
      </c>
      <c r="DI14" s="527">
        <f>AF12</f>
        <v>0.18</v>
      </c>
      <c r="DJ14" s="527">
        <f>AJ12</f>
        <v>0.12</v>
      </c>
      <c r="DK14" s="527">
        <f>AN12</f>
        <v>0.1</v>
      </c>
      <c r="DL14" s="527">
        <f>AR12</f>
        <v>0.09</v>
      </c>
      <c r="DM14" s="527">
        <f>AV12</f>
        <v>0.06</v>
      </c>
      <c r="DN14" s="527">
        <f>AZ12</f>
        <v>0.01</v>
      </c>
      <c r="DO14" s="527">
        <f>AB12</f>
        <v>0.25</v>
      </c>
      <c r="DP14" s="527">
        <f>AF12</f>
        <v>0.18</v>
      </c>
      <c r="DQ14" s="527">
        <f>AJ12</f>
        <v>0.12</v>
      </c>
      <c r="DR14" s="527">
        <f>AN12</f>
        <v>0.1</v>
      </c>
      <c r="DS14" s="527">
        <f>AR12</f>
        <v>0.09</v>
      </c>
      <c r="DT14" s="527">
        <f>AV12</f>
        <v>0.06</v>
      </c>
      <c r="DU14" s="527">
        <f>AZ12</f>
        <v>0.01</v>
      </c>
      <c r="DV14" s="527">
        <f>AB12</f>
        <v>0.25</v>
      </c>
      <c r="DW14" s="527">
        <f>AF12</f>
        <v>0.18</v>
      </c>
      <c r="DX14" s="527">
        <f>AJ12</f>
        <v>0.12</v>
      </c>
      <c r="DY14" s="527">
        <f>AN12</f>
        <v>0.1</v>
      </c>
      <c r="DZ14" s="527">
        <f>AR12</f>
        <v>0.09</v>
      </c>
      <c r="EA14" s="527">
        <f>AV12</f>
        <v>0.06</v>
      </c>
      <c r="EB14" s="527">
        <f>AZ12</f>
        <v>0.01</v>
      </c>
      <c r="EC14" s="527">
        <f>AB12</f>
        <v>0.25</v>
      </c>
      <c r="ED14" s="527">
        <f>AF12</f>
        <v>0.18</v>
      </c>
      <c r="EE14" s="527">
        <f>AJ12</f>
        <v>0.12</v>
      </c>
      <c r="EF14" s="527">
        <f>AN12</f>
        <v>0.1</v>
      </c>
      <c r="EG14" s="527">
        <f>AR12</f>
        <v>0.09</v>
      </c>
      <c r="EH14" s="527">
        <f>AV12</f>
        <v>0.06</v>
      </c>
      <c r="EI14" s="527">
        <f>AZ12</f>
        <v>0.01</v>
      </c>
      <c r="EJ14" s="527">
        <f>AB12</f>
        <v>0.25</v>
      </c>
      <c r="EK14" s="527">
        <f>AF12</f>
        <v>0.18</v>
      </c>
      <c r="EL14" s="527">
        <f>AJ12</f>
        <v>0.12</v>
      </c>
      <c r="EM14" s="527">
        <f>AN12</f>
        <v>0.1</v>
      </c>
      <c r="EN14" s="527">
        <f>AR12</f>
        <v>0.09</v>
      </c>
      <c r="EO14" s="527">
        <f>AV12</f>
        <v>0.06</v>
      </c>
      <c r="EP14" s="527">
        <f>AZ12</f>
        <v>0.01</v>
      </c>
      <c r="EQ14" s="527">
        <f>AB12</f>
        <v>0.25</v>
      </c>
      <c r="ER14" s="527">
        <f>AF12</f>
        <v>0.18</v>
      </c>
      <c r="ES14" s="527">
        <f>AJ12</f>
        <v>0.12</v>
      </c>
      <c r="ET14" s="527">
        <f>AN12</f>
        <v>0.1</v>
      </c>
      <c r="EU14" s="527">
        <f>AR12</f>
        <v>0.09</v>
      </c>
      <c r="EV14" s="527">
        <f>AV12</f>
        <v>0.06</v>
      </c>
      <c r="EW14" s="527">
        <f>AZ12</f>
        <v>0.01</v>
      </c>
    </row>
    <row r="15" spans="2:153" ht="12" customHeight="1">
      <c r="B15" s="5"/>
      <c r="C15" s="422"/>
      <c r="D15" s="424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4"/>
      <c r="Y15" s="625"/>
      <c r="Z15" s="625"/>
      <c r="AA15" s="626"/>
      <c r="AB15" s="521"/>
      <c r="AC15" s="522"/>
      <c r="AD15" s="522"/>
      <c r="AE15" s="523"/>
      <c r="AF15" s="521"/>
      <c r="AG15" s="522"/>
      <c r="AH15" s="522"/>
      <c r="AI15" s="523"/>
      <c r="AJ15" s="521"/>
      <c r="AK15" s="522"/>
      <c r="AL15" s="522"/>
      <c r="AM15" s="523"/>
      <c r="AN15" s="521"/>
      <c r="AO15" s="522"/>
      <c r="AP15" s="522"/>
      <c r="AQ15" s="523"/>
      <c r="AR15" s="521"/>
      <c r="AS15" s="522"/>
      <c r="AT15" s="522"/>
      <c r="AU15" s="523"/>
      <c r="AV15" s="521"/>
      <c r="AW15" s="522"/>
      <c r="AX15" s="522"/>
      <c r="AY15" s="523"/>
      <c r="AZ15" s="521"/>
      <c r="BA15" s="522"/>
      <c r="BB15" s="522"/>
      <c r="BC15" s="523"/>
      <c r="BD15" s="6"/>
      <c r="BF15" s="163"/>
      <c r="BG15" s="163"/>
      <c r="BH15" s="163"/>
      <c r="BI15" s="163"/>
      <c r="BJ15" s="163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27"/>
      <c r="CX15" s="527"/>
      <c r="CY15" s="527"/>
      <c r="CZ15" s="527"/>
      <c r="DA15" s="527"/>
      <c r="DB15" s="527"/>
      <c r="DC15" s="527"/>
      <c r="DD15" s="527"/>
      <c r="DE15" s="527"/>
      <c r="DF15" s="527"/>
      <c r="DG15" s="527"/>
      <c r="DH15" s="527"/>
      <c r="DI15" s="527"/>
      <c r="DJ15" s="527"/>
      <c r="DK15" s="527"/>
      <c r="DL15" s="527"/>
      <c r="DM15" s="527"/>
      <c r="DN15" s="527"/>
      <c r="DO15" s="527"/>
      <c r="DP15" s="527"/>
      <c r="DQ15" s="527"/>
      <c r="DR15" s="527"/>
      <c r="DS15" s="527"/>
      <c r="DT15" s="527"/>
      <c r="DU15" s="527"/>
      <c r="DV15" s="527"/>
      <c r="DW15" s="527"/>
      <c r="DX15" s="527"/>
      <c r="DY15" s="527"/>
      <c r="DZ15" s="527"/>
      <c r="EA15" s="527"/>
      <c r="EB15" s="527"/>
      <c r="EC15" s="527"/>
      <c r="ED15" s="527"/>
      <c r="EE15" s="527"/>
      <c r="EF15" s="527"/>
      <c r="EG15" s="527"/>
      <c r="EH15" s="527"/>
      <c r="EI15" s="527"/>
      <c r="EJ15" s="527"/>
      <c r="EK15" s="527"/>
      <c r="EL15" s="527"/>
      <c r="EM15" s="527"/>
      <c r="EN15" s="527"/>
      <c r="EO15" s="527"/>
      <c r="EP15" s="527"/>
      <c r="EQ15" s="527"/>
      <c r="ER15" s="527"/>
      <c r="ES15" s="527"/>
      <c r="ET15" s="527"/>
      <c r="EU15" s="527"/>
      <c r="EV15" s="527"/>
      <c r="EW15" s="527"/>
    </row>
    <row r="16" spans="2:153" ht="12" customHeight="1">
      <c r="B16" s="5"/>
      <c r="C16" s="422"/>
      <c r="D16" s="424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4"/>
      <c r="Y16" s="625"/>
      <c r="Z16" s="625"/>
      <c r="AA16" s="626"/>
      <c r="AB16" s="521"/>
      <c r="AC16" s="522"/>
      <c r="AD16" s="522"/>
      <c r="AE16" s="523"/>
      <c r="AF16" s="521"/>
      <c r="AG16" s="522"/>
      <c r="AH16" s="522"/>
      <c r="AI16" s="523"/>
      <c r="AJ16" s="521"/>
      <c r="AK16" s="522"/>
      <c r="AL16" s="522"/>
      <c r="AM16" s="523"/>
      <c r="AN16" s="521"/>
      <c r="AO16" s="522"/>
      <c r="AP16" s="522"/>
      <c r="AQ16" s="523"/>
      <c r="AR16" s="521"/>
      <c r="AS16" s="522"/>
      <c r="AT16" s="522"/>
      <c r="AU16" s="523"/>
      <c r="AV16" s="521"/>
      <c r="AW16" s="522"/>
      <c r="AX16" s="522"/>
      <c r="AY16" s="523"/>
      <c r="AZ16" s="521"/>
      <c r="BA16" s="522"/>
      <c r="BB16" s="522"/>
      <c r="BC16" s="523"/>
      <c r="BD16" s="6"/>
      <c r="BF16" s="163"/>
      <c r="BG16" s="163"/>
      <c r="BH16" s="163"/>
      <c r="BI16" s="163"/>
      <c r="BJ16" s="163"/>
      <c r="BK16" s="527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7"/>
      <c r="CY16" s="527"/>
      <c r="CZ16" s="527"/>
      <c r="DA16" s="527"/>
      <c r="DB16" s="527"/>
      <c r="DC16" s="527"/>
      <c r="DD16" s="527"/>
      <c r="DE16" s="527"/>
      <c r="DF16" s="527"/>
      <c r="DG16" s="527"/>
      <c r="DH16" s="527"/>
      <c r="DI16" s="527"/>
      <c r="DJ16" s="527"/>
      <c r="DK16" s="527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7"/>
      <c r="EF16" s="527"/>
      <c r="EG16" s="527"/>
      <c r="EH16" s="527"/>
      <c r="EI16" s="527"/>
      <c r="EJ16" s="527"/>
      <c r="EK16" s="527"/>
      <c r="EL16" s="527"/>
      <c r="EM16" s="527"/>
      <c r="EN16" s="527"/>
      <c r="EO16" s="527"/>
      <c r="EP16" s="527"/>
      <c r="EQ16" s="527"/>
      <c r="ER16" s="527"/>
      <c r="ES16" s="527"/>
      <c r="ET16" s="527"/>
      <c r="EU16" s="527"/>
      <c r="EV16" s="527"/>
      <c r="EW16" s="527"/>
    </row>
    <row r="17" spans="2:153" ht="12" customHeight="1">
      <c r="B17" s="5"/>
      <c r="C17" s="422"/>
      <c r="D17" s="424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4"/>
      <c r="Y17" s="625"/>
      <c r="Z17" s="625"/>
      <c r="AA17" s="626"/>
      <c r="AB17" s="521"/>
      <c r="AC17" s="522"/>
      <c r="AD17" s="522"/>
      <c r="AE17" s="523"/>
      <c r="AF17" s="521"/>
      <c r="AG17" s="522"/>
      <c r="AH17" s="522"/>
      <c r="AI17" s="523"/>
      <c r="AJ17" s="521"/>
      <c r="AK17" s="522"/>
      <c r="AL17" s="522"/>
      <c r="AM17" s="523"/>
      <c r="AN17" s="521"/>
      <c r="AO17" s="522"/>
      <c r="AP17" s="522"/>
      <c r="AQ17" s="523"/>
      <c r="AR17" s="521"/>
      <c r="AS17" s="522"/>
      <c r="AT17" s="522"/>
      <c r="AU17" s="523"/>
      <c r="AV17" s="521"/>
      <c r="AW17" s="522"/>
      <c r="AX17" s="522"/>
      <c r="AY17" s="523"/>
      <c r="AZ17" s="521"/>
      <c r="BA17" s="522"/>
      <c r="BB17" s="522"/>
      <c r="BC17" s="523"/>
      <c r="BD17" s="6"/>
      <c r="BF17" s="163"/>
      <c r="BG17" s="163"/>
      <c r="BH17" s="163"/>
      <c r="BI17" s="163"/>
      <c r="BJ17" s="163"/>
      <c r="BK17" s="527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  <c r="DD17" s="527"/>
      <c r="DE17" s="527"/>
      <c r="DF17" s="527"/>
      <c r="DG17" s="527"/>
      <c r="DH17" s="527"/>
      <c r="DI17" s="527"/>
      <c r="DJ17" s="527"/>
      <c r="DK17" s="527"/>
      <c r="DL17" s="527"/>
      <c r="DM17" s="527"/>
      <c r="DN17" s="527"/>
      <c r="DO17" s="527"/>
      <c r="DP17" s="527"/>
      <c r="DQ17" s="527"/>
      <c r="DR17" s="527"/>
      <c r="DS17" s="527"/>
      <c r="DT17" s="527"/>
      <c r="DU17" s="527"/>
      <c r="DV17" s="527"/>
      <c r="DW17" s="527"/>
      <c r="DX17" s="527"/>
      <c r="DY17" s="527"/>
      <c r="DZ17" s="527"/>
      <c r="EA17" s="527"/>
      <c r="EB17" s="527"/>
      <c r="EC17" s="527"/>
      <c r="ED17" s="527"/>
      <c r="EE17" s="527"/>
      <c r="EF17" s="527"/>
      <c r="EG17" s="527"/>
      <c r="EH17" s="527"/>
      <c r="EI17" s="527"/>
      <c r="EJ17" s="527"/>
      <c r="EK17" s="527"/>
      <c r="EL17" s="527"/>
      <c r="EM17" s="527"/>
      <c r="EN17" s="527"/>
      <c r="EO17" s="527"/>
      <c r="EP17" s="527"/>
      <c r="EQ17" s="527"/>
      <c r="ER17" s="527"/>
      <c r="ES17" s="527"/>
      <c r="ET17" s="527"/>
      <c r="EU17" s="527"/>
      <c r="EV17" s="527"/>
      <c r="EW17" s="527"/>
    </row>
    <row r="18" spans="2:153" ht="12" customHeight="1">
      <c r="B18" s="5"/>
      <c r="C18" s="616"/>
      <c r="D18" s="617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7"/>
      <c r="Y18" s="628"/>
      <c r="Z18" s="628"/>
      <c r="AA18" s="629"/>
      <c r="AB18" s="524"/>
      <c r="AC18" s="525"/>
      <c r="AD18" s="525"/>
      <c r="AE18" s="526"/>
      <c r="AF18" s="524"/>
      <c r="AG18" s="525"/>
      <c r="AH18" s="525"/>
      <c r="AI18" s="526"/>
      <c r="AJ18" s="524"/>
      <c r="AK18" s="525"/>
      <c r="AL18" s="525"/>
      <c r="AM18" s="526"/>
      <c r="AN18" s="524"/>
      <c r="AO18" s="525"/>
      <c r="AP18" s="525"/>
      <c r="AQ18" s="526"/>
      <c r="AR18" s="524"/>
      <c r="AS18" s="525"/>
      <c r="AT18" s="525"/>
      <c r="AU18" s="526"/>
      <c r="AV18" s="524"/>
      <c r="AW18" s="525"/>
      <c r="AX18" s="525"/>
      <c r="AY18" s="526"/>
      <c r="AZ18" s="524"/>
      <c r="BA18" s="525"/>
      <c r="BB18" s="525"/>
      <c r="BC18" s="526"/>
      <c r="BD18" s="16"/>
      <c r="BF18" s="163"/>
      <c r="BG18" s="163"/>
      <c r="BH18" s="163"/>
      <c r="BI18" s="163"/>
      <c r="BJ18" s="163"/>
      <c r="BK18" s="527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/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7"/>
      <c r="DD18" s="527"/>
      <c r="DE18" s="527"/>
      <c r="DF18" s="527"/>
      <c r="DG18" s="527"/>
      <c r="DH18" s="527"/>
      <c r="DI18" s="527"/>
      <c r="DJ18" s="527"/>
      <c r="DK18" s="527"/>
      <c r="DL18" s="527"/>
      <c r="DM18" s="527"/>
      <c r="DN18" s="527"/>
      <c r="DO18" s="527"/>
      <c r="DP18" s="527"/>
      <c r="DQ18" s="527"/>
      <c r="DR18" s="527"/>
      <c r="DS18" s="527"/>
      <c r="DT18" s="527"/>
      <c r="DU18" s="527"/>
      <c r="DV18" s="527"/>
      <c r="DW18" s="527"/>
      <c r="DX18" s="527"/>
      <c r="DY18" s="527"/>
      <c r="DZ18" s="527"/>
      <c r="EA18" s="527"/>
      <c r="EB18" s="527"/>
      <c r="EC18" s="527"/>
      <c r="ED18" s="527"/>
      <c r="EE18" s="527"/>
      <c r="EF18" s="527"/>
      <c r="EG18" s="527"/>
      <c r="EH18" s="527"/>
      <c r="EI18" s="527"/>
      <c r="EJ18" s="527"/>
      <c r="EK18" s="527"/>
      <c r="EL18" s="527"/>
      <c r="EM18" s="527"/>
      <c r="EN18" s="527"/>
      <c r="EO18" s="527"/>
      <c r="EP18" s="527"/>
      <c r="EQ18" s="527"/>
      <c r="ER18" s="527"/>
      <c r="ES18" s="527"/>
      <c r="ET18" s="527"/>
      <c r="EU18" s="527"/>
      <c r="EV18" s="527"/>
      <c r="EW18" s="527"/>
    </row>
    <row r="19" spans="2:153" ht="9.75" customHeight="1">
      <c r="B19" s="5"/>
      <c r="C19" s="614">
        <v>1</v>
      </c>
      <c r="D19" s="615"/>
      <c r="E19" s="619">
        <v>2</v>
      </c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>
        <v>3</v>
      </c>
      <c r="Y19" s="619"/>
      <c r="Z19" s="619"/>
      <c r="AA19" s="619"/>
      <c r="AB19" s="618">
        <v>4</v>
      </c>
      <c r="AC19" s="618"/>
      <c r="AD19" s="618"/>
      <c r="AE19" s="618"/>
      <c r="AF19" s="618">
        <v>5</v>
      </c>
      <c r="AG19" s="618"/>
      <c r="AH19" s="618"/>
      <c r="AI19" s="618"/>
      <c r="AJ19" s="618">
        <v>6</v>
      </c>
      <c r="AK19" s="618"/>
      <c r="AL19" s="618"/>
      <c r="AM19" s="618"/>
      <c r="AN19" s="618">
        <v>7</v>
      </c>
      <c r="AO19" s="618"/>
      <c r="AP19" s="618"/>
      <c r="AQ19" s="618"/>
      <c r="AR19" s="618">
        <v>8</v>
      </c>
      <c r="AS19" s="618"/>
      <c r="AT19" s="618"/>
      <c r="AU19" s="618"/>
      <c r="AV19" s="618">
        <v>9</v>
      </c>
      <c r="AW19" s="618"/>
      <c r="AX19" s="618"/>
      <c r="AY19" s="618"/>
      <c r="AZ19" s="618">
        <v>10</v>
      </c>
      <c r="BA19" s="618"/>
      <c r="BB19" s="618"/>
      <c r="BC19" s="618"/>
      <c r="BD19" s="6"/>
      <c r="BF19" s="149"/>
      <c r="BG19" s="149"/>
      <c r="BH19" s="149"/>
      <c r="BI19" s="149"/>
      <c r="BJ19" s="149"/>
      <c r="BK19" s="527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27"/>
      <c r="EM19" s="527"/>
      <c r="EN19" s="527"/>
      <c r="EO19" s="527"/>
      <c r="EP19" s="527"/>
      <c r="EQ19" s="527"/>
      <c r="ER19" s="527"/>
      <c r="ES19" s="527"/>
      <c r="ET19" s="527"/>
      <c r="EU19" s="527"/>
      <c r="EV19" s="527"/>
      <c r="EW19" s="527"/>
    </row>
    <row r="20" spans="2:153" ht="12" customHeight="1">
      <c r="B20" s="5"/>
      <c r="C20" s="603" t="s">
        <v>424</v>
      </c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5"/>
      <c r="BD20" s="6"/>
      <c r="BF20" s="149"/>
      <c r="BG20" s="149"/>
      <c r="BH20" s="149"/>
      <c r="BI20" s="149"/>
      <c r="BJ20" s="149"/>
      <c r="BK20" s="277">
        <v>4</v>
      </c>
      <c r="BL20" s="277">
        <v>5</v>
      </c>
      <c r="BM20" s="277">
        <v>6</v>
      </c>
      <c r="BN20" s="277">
        <v>7</v>
      </c>
      <c r="BO20" s="277">
        <v>8</v>
      </c>
      <c r="BP20" s="277">
        <v>9</v>
      </c>
      <c r="BQ20" s="277">
        <v>10</v>
      </c>
      <c r="BR20" s="277">
        <v>4</v>
      </c>
      <c r="BS20" s="277">
        <v>5</v>
      </c>
      <c r="BT20" s="277">
        <v>6</v>
      </c>
      <c r="BU20" s="277">
        <v>7</v>
      </c>
      <c r="BV20" s="277">
        <v>8</v>
      </c>
      <c r="BW20" s="277">
        <v>9</v>
      </c>
      <c r="BX20" s="277">
        <v>10</v>
      </c>
      <c r="BY20" s="277">
        <v>4</v>
      </c>
      <c r="BZ20" s="277">
        <v>5</v>
      </c>
      <c r="CA20" s="277">
        <v>6</v>
      </c>
      <c r="CB20" s="277">
        <v>7</v>
      </c>
      <c r="CC20" s="277">
        <v>8</v>
      </c>
      <c r="CD20" s="277">
        <v>9</v>
      </c>
      <c r="CE20" s="277">
        <v>10</v>
      </c>
      <c r="CF20" s="277">
        <v>4</v>
      </c>
      <c r="CG20" s="277">
        <v>5</v>
      </c>
      <c r="CH20" s="277">
        <v>6</v>
      </c>
      <c r="CI20" s="277">
        <v>7</v>
      </c>
      <c r="CJ20" s="277">
        <v>8</v>
      </c>
      <c r="CK20" s="277">
        <v>9</v>
      </c>
      <c r="CL20" s="277">
        <v>10</v>
      </c>
      <c r="CM20" s="277">
        <v>4</v>
      </c>
      <c r="CN20" s="277">
        <v>5</v>
      </c>
      <c r="CO20" s="277">
        <v>6</v>
      </c>
      <c r="CP20" s="277">
        <v>7</v>
      </c>
      <c r="CQ20" s="277">
        <v>8</v>
      </c>
      <c r="CR20" s="277">
        <v>9</v>
      </c>
      <c r="CS20" s="277">
        <v>10</v>
      </c>
      <c r="CT20" s="277">
        <v>4</v>
      </c>
      <c r="CU20" s="277">
        <v>5</v>
      </c>
      <c r="CV20" s="277">
        <v>6</v>
      </c>
      <c r="CW20" s="277">
        <v>7</v>
      </c>
      <c r="CX20" s="277">
        <v>8</v>
      </c>
      <c r="CY20" s="277">
        <v>9</v>
      </c>
      <c r="CZ20" s="277">
        <v>10</v>
      </c>
      <c r="DA20" s="277">
        <v>4</v>
      </c>
      <c r="DB20" s="277">
        <v>5</v>
      </c>
      <c r="DC20" s="277">
        <v>6</v>
      </c>
      <c r="DD20" s="277">
        <v>7</v>
      </c>
      <c r="DE20" s="277">
        <v>8</v>
      </c>
      <c r="DF20" s="277">
        <v>9</v>
      </c>
      <c r="DG20" s="277">
        <v>10</v>
      </c>
      <c r="DH20" s="277">
        <v>4</v>
      </c>
      <c r="DI20" s="277">
        <v>5</v>
      </c>
      <c r="DJ20" s="277">
        <v>6</v>
      </c>
      <c r="DK20" s="277">
        <v>7</v>
      </c>
      <c r="DL20" s="277">
        <v>8</v>
      </c>
      <c r="DM20" s="277">
        <v>9</v>
      </c>
      <c r="DN20" s="277">
        <v>10</v>
      </c>
      <c r="DO20" s="277">
        <v>4</v>
      </c>
      <c r="DP20" s="277">
        <v>5</v>
      </c>
      <c r="DQ20" s="277">
        <v>6</v>
      </c>
      <c r="DR20" s="277">
        <v>7</v>
      </c>
      <c r="DS20" s="277">
        <v>8</v>
      </c>
      <c r="DT20" s="277">
        <v>9</v>
      </c>
      <c r="DU20" s="277">
        <v>10</v>
      </c>
      <c r="DV20" s="277">
        <v>4</v>
      </c>
      <c r="DW20" s="277">
        <v>5</v>
      </c>
      <c r="DX20" s="277">
        <v>6</v>
      </c>
      <c r="DY20" s="277">
        <v>7</v>
      </c>
      <c r="DZ20" s="277">
        <v>8</v>
      </c>
      <c r="EA20" s="277">
        <v>9</v>
      </c>
      <c r="EB20" s="277">
        <v>10</v>
      </c>
      <c r="EC20" s="277">
        <v>4</v>
      </c>
      <c r="ED20" s="277">
        <v>5</v>
      </c>
      <c r="EE20" s="277">
        <v>6</v>
      </c>
      <c r="EF20" s="277">
        <v>7</v>
      </c>
      <c r="EG20" s="277">
        <v>8</v>
      </c>
      <c r="EH20" s="277">
        <v>9</v>
      </c>
      <c r="EI20" s="277">
        <v>10</v>
      </c>
      <c r="EJ20" s="277">
        <v>4</v>
      </c>
      <c r="EK20" s="277">
        <v>5</v>
      </c>
      <c r="EL20" s="277">
        <v>6</v>
      </c>
      <c r="EM20" s="277">
        <v>7</v>
      </c>
      <c r="EN20" s="277">
        <v>8</v>
      </c>
      <c r="EO20" s="277">
        <v>9</v>
      </c>
      <c r="EP20" s="277">
        <v>10</v>
      </c>
      <c r="EQ20" s="277">
        <v>4</v>
      </c>
      <c r="ER20" s="277">
        <v>5</v>
      </c>
      <c r="ES20" s="277">
        <v>6</v>
      </c>
      <c r="ET20" s="277">
        <v>7</v>
      </c>
      <c r="EU20" s="277">
        <v>8</v>
      </c>
      <c r="EV20" s="277">
        <v>9</v>
      </c>
      <c r="EW20" s="277">
        <v>10</v>
      </c>
    </row>
    <row r="21" spans="2:153" ht="56.25" customHeight="1">
      <c r="B21" s="5"/>
      <c r="C21" s="636" t="s">
        <v>564</v>
      </c>
      <c r="D21" s="637"/>
      <c r="E21" s="606" t="s">
        <v>201</v>
      </c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8"/>
      <c r="X21" s="596">
        <f>SUM(AB21:BC21)</f>
        <v>0</v>
      </c>
      <c r="Y21" s="596"/>
      <c r="Z21" s="596"/>
      <c r="AA21" s="596"/>
      <c r="AB21" s="596">
        <f aca="true" t="shared" si="0" ref="AB21:AB29">EQ21</f>
        <v>0</v>
      </c>
      <c r="AC21" s="596"/>
      <c r="AD21" s="596"/>
      <c r="AE21" s="596"/>
      <c r="AF21" s="596">
        <f aca="true" t="shared" si="1" ref="AF21:AF29">ER21</f>
        <v>0</v>
      </c>
      <c r="AG21" s="596"/>
      <c r="AH21" s="596"/>
      <c r="AI21" s="596"/>
      <c r="AJ21" s="596">
        <f aca="true" t="shared" si="2" ref="AJ21:AJ29">ES21</f>
        <v>0</v>
      </c>
      <c r="AK21" s="596"/>
      <c r="AL21" s="596"/>
      <c r="AM21" s="596"/>
      <c r="AN21" s="596">
        <f aca="true" t="shared" si="3" ref="AN21:AN29">ET21</f>
        <v>0</v>
      </c>
      <c r="AO21" s="596"/>
      <c r="AP21" s="596"/>
      <c r="AQ21" s="596"/>
      <c r="AR21" s="596">
        <f aca="true" t="shared" si="4" ref="AR21:AR29">EU21</f>
        <v>0</v>
      </c>
      <c r="AS21" s="596"/>
      <c r="AT21" s="596"/>
      <c r="AU21" s="596"/>
      <c r="AV21" s="596">
        <f aca="true" t="shared" si="5" ref="AV21:AV29">EV21</f>
        <v>0</v>
      </c>
      <c r="AW21" s="596"/>
      <c r="AX21" s="596"/>
      <c r="AY21" s="596"/>
      <c r="AZ21" s="596">
        <f aca="true" t="shared" si="6" ref="AZ21:AZ29">EW21</f>
        <v>0</v>
      </c>
      <c r="BA21" s="596"/>
      <c r="BB21" s="596"/>
      <c r="BC21" s="596"/>
      <c r="BD21" s="6"/>
      <c r="BF21" s="154"/>
      <c r="BG21" s="150"/>
      <c r="BH21" s="150"/>
      <c r="BI21" s="150"/>
      <c r="BJ21" s="150"/>
      <c r="BK21" s="220"/>
      <c r="BL21" s="221"/>
      <c r="BM21" s="221"/>
      <c r="BN21" s="221"/>
      <c r="BO21" s="221"/>
      <c r="BP21" s="221"/>
      <c r="BQ21" s="222"/>
      <c r="BR21" s="220"/>
      <c r="BS21" s="221"/>
      <c r="BT21" s="221"/>
      <c r="BU21" s="221"/>
      <c r="BV21" s="221"/>
      <c r="BW21" s="221"/>
      <c r="BX21" s="222"/>
      <c r="BY21" s="220"/>
      <c r="BZ21" s="221"/>
      <c r="CA21" s="221"/>
      <c r="CB21" s="221"/>
      <c r="CC21" s="221"/>
      <c r="CD21" s="221"/>
      <c r="CE21" s="222"/>
      <c r="CF21" s="220"/>
      <c r="CG21" s="221"/>
      <c r="CH21" s="221"/>
      <c r="CI21" s="221"/>
      <c r="CJ21" s="221"/>
      <c r="CK21" s="221"/>
      <c r="CL21" s="222"/>
      <c r="CM21" s="220"/>
      <c r="CN21" s="221"/>
      <c r="CO21" s="221"/>
      <c r="CP21" s="221"/>
      <c r="CQ21" s="221"/>
      <c r="CR21" s="221"/>
      <c r="CS21" s="222"/>
      <c r="CT21" s="220"/>
      <c r="CU21" s="221"/>
      <c r="CV21" s="221"/>
      <c r="CW21" s="221"/>
      <c r="CX21" s="221"/>
      <c r="CY21" s="221"/>
      <c r="CZ21" s="222"/>
      <c r="DA21" s="220"/>
      <c r="DB21" s="221"/>
      <c r="DC21" s="221"/>
      <c r="DD21" s="221"/>
      <c r="DE21" s="221"/>
      <c r="DF21" s="221"/>
      <c r="DG21" s="222"/>
      <c r="DH21" s="220"/>
      <c r="DI21" s="221"/>
      <c r="DJ21" s="221"/>
      <c r="DK21" s="221"/>
      <c r="DL21" s="221"/>
      <c r="DM21" s="221"/>
      <c r="DN21" s="222"/>
      <c r="DO21" s="220"/>
      <c r="DP21" s="221"/>
      <c r="DQ21" s="221"/>
      <c r="DR21" s="221"/>
      <c r="DS21" s="221"/>
      <c r="DT21" s="221"/>
      <c r="DU21" s="222"/>
      <c r="DV21" s="220"/>
      <c r="DW21" s="221"/>
      <c r="DX21" s="221"/>
      <c r="DY21" s="221"/>
      <c r="DZ21" s="221"/>
      <c r="EA21" s="221"/>
      <c r="EB21" s="222"/>
      <c r="EC21" s="220"/>
      <c r="ED21" s="221"/>
      <c r="EE21" s="221"/>
      <c r="EF21" s="221"/>
      <c r="EG21" s="221"/>
      <c r="EH21" s="221"/>
      <c r="EI21" s="222"/>
      <c r="EJ21" s="220"/>
      <c r="EK21" s="221"/>
      <c r="EL21" s="221"/>
      <c r="EM21" s="221"/>
      <c r="EN21" s="221"/>
      <c r="EO21" s="221"/>
      <c r="EP21" s="222"/>
      <c r="EQ21" s="290">
        <f aca="true" t="shared" si="7" ref="EQ21:EQ42">IF($B$184=1,BK21,IF($B$184=2,BK21+BR21,IF($B$184=3,BK21+BR21+BY21)))+IF($B$184=4,BK21+BR21+BY21+CF21,IF($B$184=5,BK21+BR21+BY21+CF21+CM21,IF($B$184=6,BK21+BR21+BY21+CF21+CM21+CT21)))+IF($B$184=7,BK21+BR21+BY21+CF21+CM21+CT21+DA21,IF($B$184=8,BK21+BR21+BY21+CF21+CM21+CT21+DA21+DH21,IF($B$184=9,BK21+BR21+BY21+CF21+CM21+CT21+DA21+DH21+DO21)))+IF($B$184=10,BK21+BR21+BY21+CF21+CM21+CT21+DA21+DH21+DO21+DV21,IF($B$184=11,BK21+BR21+BY21+CF21+CM21+CT21+DA21+DH21+DO21+DV21+EC21,IF($B$184=12,BK21+BR21+BY21+CF21+CM21+CT21+DA21+DH21+DO21+DV21+EC21+EJ21)))</f>
        <v>0</v>
      </c>
      <c r="ER21" s="291">
        <f aca="true" t="shared" si="8" ref="ER21:ER42">IF($B$184=1,BL21,IF($B$184=2,BL21+BS21,IF($B$184=3,BL21+BS21+BZ21)))+IF($B$184=4,BL21+BS21+BZ21+CG21,IF($B$184=5,BL21+BS21+BZ21+CG21+CN21,IF($B$184=6,BL21+BS21+BZ21+CG21+CN21+CU21)))+IF($B$184=7,BL21+BS21+BZ21+CG21+CN21+CU21+DB21,IF($B$184=8,BL21+BS21+BZ21+CG21+CN21+CU21+DB21+DI21,IF($B$184=9,BL21+BS21+BZ21+CG21+CN21+CU21+DB21+DI21+DP21)))+IF($B$184=10,BL21+BS21+BZ21+CG21+CN21+CU21+DB21+DI21+DP21+DW21,IF($B$184=11,BL21+BS21+BZ21+CG21+CN21+CU21+DB21+DI21+DP21+DW21+ED21,IF($B$184=12,BL21+BS21+BZ21+CG21+CN21+CU21+DB21+DI21+DP21+DW21+ED21+EK21)))</f>
        <v>0</v>
      </c>
      <c r="ES21" s="291">
        <f aca="true" t="shared" si="9" ref="ES21:ES42">IF($B$184=1,BM21,IF($B$184=2,BM21+BT21,IF($B$184=3,BM21+BT21+CA21)))+IF($B$184=4,BM21+BT21+CA21+CH21,IF($B$184=5,BM21+BT21+CA21+CH21+CO21,IF($B$184=6,BM21+BT21+CA21+CH21+CO21+CV21)))+IF($B$184=7,BM21+BT21+CA21+CH21+CO21+CV21+DC21,IF($B$184=8,BM21+BT21+CA21+CH21+CO21+CV21+DC21+DJ21,IF($B$184=9,BM21+BT21+CA21+CH21+CO21+CV21+DC21+DJ21+DQ21)))+IF($B$184=10,BM21+BT21+CA21+CH21+CO21+CV21+DC21+DJ21+DQ21+DX21,IF($B$184=11,BM21+BT21+CA21+CH21+CO21+CV21+DC21+DJ21+DQ21+DX21+EE21,IF($B$184=12,BM21+BT21+CA21+CH21+CO21+CV21+DC21+DJ21+DQ21+DX21+EE21+EL21)))</f>
        <v>0</v>
      </c>
      <c r="ET21" s="291">
        <f aca="true" t="shared" si="10" ref="ET21:ET42">IF($B$184=1,BN21,IF($B$184=2,BN21+BU21,IF($B$184=3,BN21+BU21+CB21)))+IF($B$184=4,BN21+BU21+CB21+CI21,IF($B$184=5,BN21+BU21+CB21+CI21+CP21,IF($B$184=6,BN21+BU21+CB21+CI21+CP21+CW21)))+IF($B$184=7,BN21+BU21+CB21+CI21+CP21+CW21+DD21,IF($B$184=8,BN21+BU21+CB21+CI21+CP21+CW21+DD21+DK21,IF($B$184=9,BN21+BU21+CB21+CI21+CP21+CW21+DD21+DK21+DR21)))+IF($B$184=10,BN21+BU21+CB21+CI21+CP21+CW21+DD21+DK21+DR21+DY21,IF($B$184=11,BN21+BU21+CB21+CI21+CP21+CW21+DD21+DK21+DR21+DY21+EF21,IF($B$184=12,BN21+BU21+CB21+CI21+CP21+CW21+DD21+DK21+DR21+DY21+EF21+EM21)))</f>
        <v>0</v>
      </c>
      <c r="EU21" s="291">
        <f aca="true" t="shared" si="11" ref="EU21:EU42">IF($B$184=1,BO21,IF($B$184=2,BO21+BV21,IF($B$184=3,BO21+BV21+CC21)))+IF($B$184=4,BO21+BV21+CC21+CJ21,IF($B$184=5,BO21+BV21+CC21+CJ21+CQ21,IF($B$184=6,BO21+BV21+CC21+CJ21+CQ21+CX21)))+IF($B$184=7,BO21+BV21+CC21+CJ21+CQ21+CX21+DE21,IF($B$184=8,BO21+BV21+CC21+CJ21+CQ21+CX21+DE21+DL21,IF($B$184=9,BO21+BV21+CC21+CJ21+CQ21+CX21+DE21+DL21+DS21)))+IF($B$184=10,BO21+BV21+CC21+CJ21+CQ21+CX21+DE21+DL21+DS21+DZ21,IF($B$184=11,BO21+BV21+CC21+CJ21+CQ21+CX21+DE21+DL21+DS21+DZ21+EG21,IF($B$184=12,BO21+BV21+CC21+CJ21+CQ21+CX21+DE21+DL21+DS21+DZ21+EG21+EN21)))</f>
        <v>0</v>
      </c>
      <c r="EV21" s="291">
        <f aca="true" t="shared" si="12" ref="EV21:EV42">IF($B$184=1,BP21,IF($B$184=2,BP21+BW21,IF($B$184=3,BP21+BW21+CD21)))+IF($B$184=4,BP21+BW21+CD21+CK21,IF($B$184=5,BP21+BW21+CD21+CK21+CR21,IF($B$184=6,BP21+BW21+CD21+CK21+CR21+CY21)))+IF($B$184=7,BP21+BW21+CD21+CK21+CR21+CY21+DF21,IF($B$184=8,BP21+BW21+CD21+CK21+CR21+CY21+DF21+DM21,IF($B$184=9,BP21+BW21+CD21+CK21+CR21+CY21+DF21+DM21+DT21)))+IF($B$184=10,BP21+BW21+CD21+CK21+CR21+CY21+DF21+DM21+DT21+EA21,IF($B$184=11,BP21+BW21+CD21+CK21+CR21+CY21+DF21+DM21+DT21+EA21+EH21,IF($B$184=12,BP21+BW21+CD21+CK21+CR21+CY21+DF21+DM21+DT21+EA21+EH21+EO21)))</f>
        <v>0</v>
      </c>
      <c r="EW21" s="292">
        <f aca="true" t="shared" si="13" ref="EW21:EW42">IF($B$184=1,BQ21,IF($B$184=2,BQ21+BX21,IF($B$184=3,BQ21+BX21+CE21)))+IF($B$184=4,BQ21+BX21+CE21+CL21,IF($B$184=5,BQ21+BX21+CE21+CL21+CS21,IF($B$184=6,BQ21+BX21+CE21+CL21+CS21+CZ21)))+IF($B$184=7,BQ21+BX21+CE21+CL21+CS21+CZ21+DG21,IF($B$184=8,BQ21+BX21+CE21+CL21+CS21+CZ21+DG21+DN21,IF($B$184=9,BQ21+BX21+CE21+CL21+CS21+CZ21+DG21+DN21+DU21)))+IF($B$184=10,BQ21+BX21+CE21+CL21+CS21+CZ21+DG21+DN21+DU21+EB21,IF($B$184=11,BQ21+BX21+CE21+CL21+CS21+CZ21+DG21+DN21+DU21+EB21+EI21,IF($B$184=12,BQ21+BX21+CE21+CL21+CS21+CZ21+DG21+DN21+DU21+EB21+EI21+EP21)))</f>
        <v>0</v>
      </c>
    </row>
    <row r="22" spans="2:153" ht="17.25" customHeight="1">
      <c r="B22" s="5"/>
      <c r="C22" s="508" t="s">
        <v>315</v>
      </c>
      <c r="D22" s="509"/>
      <c r="E22" s="493" t="s">
        <v>202</v>
      </c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5"/>
      <c r="X22" s="507">
        <f>SUM(AB22:BC22)</f>
        <v>0</v>
      </c>
      <c r="Y22" s="507"/>
      <c r="Z22" s="507"/>
      <c r="AA22" s="507"/>
      <c r="AB22" s="507">
        <f t="shared" si="0"/>
        <v>0</v>
      </c>
      <c r="AC22" s="507"/>
      <c r="AD22" s="507"/>
      <c r="AE22" s="507"/>
      <c r="AF22" s="507">
        <f t="shared" si="1"/>
        <v>0</v>
      </c>
      <c r="AG22" s="507"/>
      <c r="AH22" s="507"/>
      <c r="AI22" s="507"/>
      <c r="AJ22" s="507">
        <f t="shared" si="2"/>
        <v>0</v>
      </c>
      <c r="AK22" s="507"/>
      <c r="AL22" s="507"/>
      <c r="AM22" s="507"/>
      <c r="AN22" s="507">
        <f t="shared" si="3"/>
        <v>0</v>
      </c>
      <c r="AO22" s="507"/>
      <c r="AP22" s="507"/>
      <c r="AQ22" s="507"/>
      <c r="AR22" s="507">
        <f t="shared" si="4"/>
        <v>0</v>
      </c>
      <c r="AS22" s="507"/>
      <c r="AT22" s="507"/>
      <c r="AU22" s="507"/>
      <c r="AV22" s="507">
        <f t="shared" si="5"/>
        <v>0</v>
      </c>
      <c r="AW22" s="507"/>
      <c r="AX22" s="507"/>
      <c r="AY22" s="507"/>
      <c r="AZ22" s="507">
        <f t="shared" si="6"/>
        <v>0</v>
      </c>
      <c r="BA22" s="507"/>
      <c r="BB22" s="507"/>
      <c r="BC22" s="507"/>
      <c r="BD22" s="6"/>
      <c r="BF22" s="154"/>
      <c r="BG22" s="150"/>
      <c r="BH22" s="150"/>
      <c r="BI22" s="150"/>
      <c r="BJ22" s="150"/>
      <c r="BK22" s="223"/>
      <c r="BL22" s="224"/>
      <c r="BM22" s="224"/>
      <c r="BN22" s="224"/>
      <c r="BO22" s="224"/>
      <c r="BP22" s="224"/>
      <c r="BQ22" s="225"/>
      <c r="BR22" s="223"/>
      <c r="BS22" s="224"/>
      <c r="BT22" s="224"/>
      <c r="BU22" s="224"/>
      <c r="BV22" s="224"/>
      <c r="BW22" s="224"/>
      <c r="BX22" s="225"/>
      <c r="BY22" s="223"/>
      <c r="BZ22" s="224"/>
      <c r="CA22" s="224"/>
      <c r="CB22" s="224"/>
      <c r="CC22" s="224"/>
      <c r="CD22" s="224"/>
      <c r="CE22" s="225"/>
      <c r="CF22" s="223"/>
      <c r="CG22" s="224"/>
      <c r="CH22" s="224"/>
      <c r="CI22" s="224"/>
      <c r="CJ22" s="224"/>
      <c r="CK22" s="224"/>
      <c r="CL22" s="225"/>
      <c r="CM22" s="223"/>
      <c r="CN22" s="224"/>
      <c r="CO22" s="224"/>
      <c r="CP22" s="224"/>
      <c r="CQ22" s="224"/>
      <c r="CR22" s="224"/>
      <c r="CS22" s="225"/>
      <c r="CT22" s="223"/>
      <c r="CU22" s="224"/>
      <c r="CV22" s="224"/>
      <c r="CW22" s="224"/>
      <c r="CX22" s="224"/>
      <c r="CY22" s="224"/>
      <c r="CZ22" s="225"/>
      <c r="DA22" s="223"/>
      <c r="DB22" s="224"/>
      <c r="DC22" s="224"/>
      <c r="DD22" s="224"/>
      <c r="DE22" s="224"/>
      <c r="DF22" s="224"/>
      <c r="DG22" s="225"/>
      <c r="DH22" s="223"/>
      <c r="DI22" s="224"/>
      <c r="DJ22" s="224"/>
      <c r="DK22" s="224"/>
      <c r="DL22" s="224"/>
      <c r="DM22" s="224"/>
      <c r="DN22" s="225"/>
      <c r="DO22" s="223"/>
      <c r="DP22" s="224"/>
      <c r="DQ22" s="224"/>
      <c r="DR22" s="224"/>
      <c r="DS22" s="224"/>
      <c r="DT22" s="224"/>
      <c r="DU22" s="225"/>
      <c r="DV22" s="223"/>
      <c r="DW22" s="224"/>
      <c r="DX22" s="224"/>
      <c r="DY22" s="224"/>
      <c r="DZ22" s="224"/>
      <c r="EA22" s="224"/>
      <c r="EB22" s="225"/>
      <c r="EC22" s="223"/>
      <c r="ED22" s="224"/>
      <c r="EE22" s="224"/>
      <c r="EF22" s="224"/>
      <c r="EG22" s="224"/>
      <c r="EH22" s="224"/>
      <c r="EI22" s="225"/>
      <c r="EJ22" s="223"/>
      <c r="EK22" s="224"/>
      <c r="EL22" s="224"/>
      <c r="EM22" s="224"/>
      <c r="EN22" s="224"/>
      <c r="EO22" s="224"/>
      <c r="EP22" s="225"/>
      <c r="EQ22" s="293">
        <f t="shared" si="7"/>
        <v>0</v>
      </c>
      <c r="ER22" s="294">
        <f t="shared" si="8"/>
        <v>0</v>
      </c>
      <c r="ES22" s="294">
        <f t="shared" si="9"/>
        <v>0</v>
      </c>
      <c r="ET22" s="294">
        <f t="shared" si="10"/>
        <v>0</v>
      </c>
      <c r="EU22" s="294">
        <f t="shared" si="11"/>
        <v>0</v>
      </c>
      <c r="EV22" s="294">
        <f t="shared" si="12"/>
        <v>0</v>
      </c>
      <c r="EW22" s="295">
        <f t="shared" si="13"/>
        <v>0</v>
      </c>
    </row>
    <row r="23" spans="2:153" ht="11.25" customHeight="1">
      <c r="B23" s="5"/>
      <c r="C23" s="508" t="s">
        <v>541</v>
      </c>
      <c r="D23" s="509"/>
      <c r="E23" s="493" t="s">
        <v>203</v>
      </c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5"/>
      <c r="X23" s="507">
        <f>SUM(AB23:BC23)</f>
        <v>0</v>
      </c>
      <c r="Y23" s="507"/>
      <c r="Z23" s="507"/>
      <c r="AA23" s="507"/>
      <c r="AB23" s="507">
        <f t="shared" si="0"/>
        <v>0</v>
      </c>
      <c r="AC23" s="507"/>
      <c r="AD23" s="507"/>
      <c r="AE23" s="507"/>
      <c r="AF23" s="507">
        <f t="shared" si="1"/>
        <v>0</v>
      </c>
      <c r="AG23" s="507"/>
      <c r="AH23" s="507"/>
      <c r="AI23" s="507"/>
      <c r="AJ23" s="507">
        <f t="shared" si="2"/>
        <v>0</v>
      </c>
      <c r="AK23" s="507"/>
      <c r="AL23" s="507"/>
      <c r="AM23" s="507"/>
      <c r="AN23" s="507">
        <f t="shared" si="3"/>
        <v>0</v>
      </c>
      <c r="AO23" s="507"/>
      <c r="AP23" s="507"/>
      <c r="AQ23" s="507"/>
      <c r="AR23" s="507">
        <f t="shared" si="4"/>
        <v>0</v>
      </c>
      <c r="AS23" s="507"/>
      <c r="AT23" s="507"/>
      <c r="AU23" s="507"/>
      <c r="AV23" s="507">
        <f t="shared" si="5"/>
        <v>0</v>
      </c>
      <c r="AW23" s="507"/>
      <c r="AX23" s="507"/>
      <c r="AY23" s="507"/>
      <c r="AZ23" s="507">
        <f t="shared" si="6"/>
        <v>0</v>
      </c>
      <c r="BA23" s="507"/>
      <c r="BB23" s="507"/>
      <c r="BC23" s="507"/>
      <c r="BD23" s="6"/>
      <c r="BF23" s="154"/>
      <c r="BG23" s="150"/>
      <c r="BH23" s="150"/>
      <c r="BI23" s="150"/>
      <c r="BJ23" s="150"/>
      <c r="BK23" s="223"/>
      <c r="BL23" s="224"/>
      <c r="BM23" s="224"/>
      <c r="BN23" s="224"/>
      <c r="BO23" s="224"/>
      <c r="BP23" s="224"/>
      <c r="BQ23" s="225"/>
      <c r="BR23" s="223"/>
      <c r="BS23" s="224"/>
      <c r="BT23" s="224"/>
      <c r="BU23" s="224"/>
      <c r="BV23" s="224"/>
      <c r="BW23" s="224"/>
      <c r="BX23" s="225"/>
      <c r="BY23" s="223"/>
      <c r="BZ23" s="224"/>
      <c r="CA23" s="224"/>
      <c r="CB23" s="224"/>
      <c r="CC23" s="224"/>
      <c r="CD23" s="224"/>
      <c r="CE23" s="225"/>
      <c r="CF23" s="223"/>
      <c r="CG23" s="224"/>
      <c r="CH23" s="224"/>
      <c r="CI23" s="224"/>
      <c r="CJ23" s="224"/>
      <c r="CK23" s="224"/>
      <c r="CL23" s="225"/>
      <c r="CM23" s="223"/>
      <c r="CN23" s="224"/>
      <c r="CO23" s="224"/>
      <c r="CP23" s="224"/>
      <c r="CQ23" s="224"/>
      <c r="CR23" s="224"/>
      <c r="CS23" s="225"/>
      <c r="CT23" s="223"/>
      <c r="CU23" s="224"/>
      <c r="CV23" s="224"/>
      <c r="CW23" s="224"/>
      <c r="CX23" s="224"/>
      <c r="CY23" s="224"/>
      <c r="CZ23" s="225"/>
      <c r="DA23" s="223"/>
      <c r="DB23" s="224"/>
      <c r="DC23" s="224"/>
      <c r="DD23" s="224"/>
      <c r="DE23" s="224"/>
      <c r="DF23" s="224"/>
      <c r="DG23" s="225"/>
      <c r="DH23" s="223"/>
      <c r="DI23" s="224"/>
      <c r="DJ23" s="224"/>
      <c r="DK23" s="224"/>
      <c r="DL23" s="224"/>
      <c r="DM23" s="224"/>
      <c r="DN23" s="225"/>
      <c r="DO23" s="223"/>
      <c r="DP23" s="224"/>
      <c r="DQ23" s="224"/>
      <c r="DR23" s="224"/>
      <c r="DS23" s="224"/>
      <c r="DT23" s="224"/>
      <c r="DU23" s="225"/>
      <c r="DV23" s="223"/>
      <c r="DW23" s="224"/>
      <c r="DX23" s="224"/>
      <c r="DY23" s="224"/>
      <c r="DZ23" s="224"/>
      <c r="EA23" s="224"/>
      <c r="EB23" s="225"/>
      <c r="EC23" s="223"/>
      <c r="ED23" s="224"/>
      <c r="EE23" s="224"/>
      <c r="EF23" s="224"/>
      <c r="EG23" s="224"/>
      <c r="EH23" s="224"/>
      <c r="EI23" s="225"/>
      <c r="EJ23" s="223"/>
      <c r="EK23" s="224"/>
      <c r="EL23" s="224"/>
      <c r="EM23" s="224"/>
      <c r="EN23" s="224"/>
      <c r="EO23" s="224"/>
      <c r="EP23" s="225"/>
      <c r="EQ23" s="293">
        <f t="shared" si="7"/>
        <v>0</v>
      </c>
      <c r="ER23" s="294">
        <f t="shared" si="8"/>
        <v>0</v>
      </c>
      <c r="ES23" s="294">
        <f t="shared" si="9"/>
        <v>0</v>
      </c>
      <c r="ET23" s="294">
        <f t="shared" si="10"/>
        <v>0</v>
      </c>
      <c r="EU23" s="294">
        <f t="shared" si="11"/>
        <v>0</v>
      </c>
      <c r="EV23" s="294">
        <f t="shared" si="12"/>
        <v>0</v>
      </c>
      <c r="EW23" s="295">
        <f t="shared" si="13"/>
        <v>0</v>
      </c>
    </row>
    <row r="24" spans="2:153" ht="11.25" customHeight="1">
      <c r="B24" s="5"/>
      <c r="C24" s="508" t="s">
        <v>375</v>
      </c>
      <c r="D24" s="509"/>
      <c r="E24" s="493" t="s">
        <v>376</v>
      </c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5"/>
      <c r="X24" s="507">
        <f>SUM(AB24:BC24)</f>
        <v>0</v>
      </c>
      <c r="Y24" s="507"/>
      <c r="Z24" s="507"/>
      <c r="AA24" s="507"/>
      <c r="AB24" s="507">
        <f t="shared" si="0"/>
        <v>0</v>
      </c>
      <c r="AC24" s="507"/>
      <c r="AD24" s="507"/>
      <c r="AE24" s="507"/>
      <c r="AF24" s="507">
        <f t="shared" si="1"/>
        <v>0</v>
      </c>
      <c r="AG24" s="507"/>
      <c r="AH24" s="507"/>
      <c r="AI24" s="507"/>
      <c r="AJ24" s="507">
        <f t="shared" si="2"/>
        <v>0</v>
      </c>
      <c r="AK24" s="507"/>
      <c r="AL24" s="507"/>
      <c r="AM24" s="507"/>
      <c r="AN24" s="507">
        <f t="shared" si="3"/>
        <v>0</v>
      </c>
      <c r="AO24" s="507"/>
      <c r="AP24" s="507"/>
      <c r="AQ24" s="507"/>
      <c r="AR24" s="507">
        <f t="shared" si="4"/>
        <v>0</v>
      </c>
      <c r="AS24" s="507"/>
      <c r="AT24" s="507"/>
      <c r="AU24" s="507"/>
      <c r="AV24" s="507">
        <f t="shared" si="5"/>
        <v>0</v>
      </c>
      <c r="AW24" s="507"/>
      <c r="AX24" s="507"/>
      <c r="AY24" s="507"/>
      <c r="AZ24" s="507">
        <f t="shared" si="6"/>
        <v>0</v>
      </c>
      <c r="BA24" s="507"/>
      <c r="BB24" s="507"/>
      <c r="BC24" s="507"/>
      <c r="BD24" s="6"/>
      <c r="BF24" s="154"/>
      <c r="BG24" s="150"/>
      <c r="BH24" s="150"/>
      <c r="BI24" s="150"/>
      <c r="BJ24" s="150"/>
      <c r="BK24" s="223"/>
      <c r="BL24" s="224"/>
      <c r="BM24" s="224"/>
      <c r="BN24" s="224"/>
      <c r="BO24" s="224"/>
      <c r="BP24" s="224"/>
      <c r="BQ24" s="225"/>
      <c r="BR24" s="223"/>
      <c r="BS24" s="224"/>
      <c r="BT24" s="224"/>
      <c r="BU24" s="224"/>
      <c r="BV24" s="224"/>
      <c r="BW24" s="224"/>
      <c r="BX24" s="225"/>
      <c r="BY24" s="223"/>
      <c r="BZ24" s="224"/>
      <c r="CA24" s="224"/>
      <c r="CB24" s="224"/>
      <c r="CC24" s="224"/>
      <c r="CD24" s="224"/>
      <c r="CE24" s="225"/>
      <c r="CF24" s="223"/>
      <c r="CG24" s="224"/>
      <c r="CH24" s="224"/>
      <c r="CI24" s="224"/>
      <c r="CJ24" s="224"/>
      <c r="CK24" s="224"/>
      <c r="CL24" s="225"/>
      <c r="CM24" s="223"/>
      <c r="CN24" s="224"/>
      <c r="CO24" s="224"/>
      <c r="CP24" s="224"/>
      <c r="CQ24" s="224"/>
      <c r="CR24" s="224"/>
      <c r="CS24" s="225"/>
      <c r="CT24" s="223"/>
      <c r="CU24" s="224"/>
      <c r="CV24" s="224"/>
      <c r="CW24" s="224"/>
      <c r="CX24" s="224"/>
      <c r="CY24" s="224"/>
      <c r="CZ24" s="225"/>
      <c r="DA24" s="223"/>
      <c r="DB24" s="224"/>
      <c r="DC24" s="224"/>
      <c r="DD24" s="224"/>
      <c r="DE24" s="224"/>
      <c r="DF24" s="224"/>
      <c r="DG24" s="225"/>
      <c r="DH24" s="223"/>
      <c r="DI24" s="224"/>
      <c r="DJ24" s="224"/>
      <c r="DK24" s="224"/>
      <c r="DL24" s="224"/>
      <c r="DM24" s="224"/>
      <c r="DN24" s="225"/>
      <c r="DO24" s="223"/>
      <c r="DP24" s="224"/>
      <c r="DQ24" s="224"/>
      <c r="DR24" s="224"/>
      <c r="DS24" s="224"/>
      <c r="DT24" s="224"/>
      <c r="DU24" s="225"/>
      <c r="DV24" s="223"/>
      <c r="DW24" s="224"/>
      <c r="DX24" s="224"/>
      <c r="DY24" s="224"/>
      <c r="DZ24" s="224"/>
      <c r="EA24" s="224"/>
      <c r="EB24" s="225"/>
      <c r="EC24" s="223"/>
      <c r="ED24" s="224"/>
      <c r="EE24" s="224"/>
      <c r="EF24" s="224"/>
      <c r="EG24" s="224"/>
      <c r="EH24" s="224"/>
      <c r="EI24" s="225"/>
      <c r="EJ24" s="223"/>
      <c r="EK24" s="224"/>
      <c r="EL24" s="224"/>
      <c r="EM24" s="224"/>
      <c r="EN24" s="224"/>
      <c r="EO24" s="224"/>
      <c r="EP24" s="225"/>
      <c r="EQ24" s="293">
        <f t="shared" si="7"/>
        <v>0</v>
      </c>
      <c r="ER24" s="294">
        <f t="shared" si="8"/>
        <v>0</v>
      </c>
      <c r="ES24" s="294">
        <f t="shared" si="9"/>
        <v>0</v>
      </c>
      <c r="ET24" s="294">
        <f t="shared" si="10"/>
        <v>0</v>
      </c>
      <c r="EU24" s="294">
        <f t="shared" si="11"/>
        <v>0</v>
      </c>
      <c r="EV24" s="294">
        <f t="shared" si="12"/>
        <v>0</v>
      </c>
      <c r="EW24" s="295">
        <f t="shared" si="13"/>
        <v>0</v>
      </c>
    </row>
    <row r="25" spans="2:153" ht="66" customHeight="1">
      <c r="B25" s="5"/>
      <c r="C25" s="508" t="s">
        <v>377</v>
      </c>
      <c r="D25" s="509"/>
      <c r="E25" s="493" t="s">
        <v>204</v>
      </c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5"/>
      <c r="X25" s="507">
        <f aca="true" t="shared" si="14" ref="X25:X41">SUM(AB25:BC25)</f>
        <v>0</v>
      </c>
      <c r="Y25" s="507"/>
      <c r="Z25" s="507"/>
      <c r="AA25" s="507"/>
      <c r="AB25" s="507">
        <f t="shared" si="0"/>
        <v>0</v>
      </c>
      <c r="AC25" s="507"/>
      <c r="AD25" s="507"/>
      <c r="AE25" s="507"/>
      <c r="AF25" s="507">
        <f t="shared" si="1"/>
        <v>0</v>
      </c>
      <c r="AG25" s="507"/>
      <c r="AH25" s="507"/>
      <c r="AI25" s="507"/>
      <c r="AJ25" s="507">
        <f t="shared" si="2"/>
        <v>0</v>
      </c>
      <c r="AK25" s="507"/>
      <c r="AL25" s="507"/>
      <c r="AM25" s="507"/>
      <c r="AN25" s="507">
        <f t="shared" si="3"/>
        <v>0</v>
      </c>
      <c r="AO25" s="507"/>
      <c r="AP25" s="507"/>
      <c r="AQ25" s="507"/>
      <c r="AR25" s="507">
        <f t="shared" si="4"/>
        <v>0</v>
      </c>
      <c r="AS25" s="507"/>
      <c r="AT25" s="507"/>
      <c r="AU25" s="507"/>
      <c r="AV25" s="507">
        <f t="shared" si="5"/>
        <v>0</v>
      </c>
      <c r="AW25" s="507"/>
      <c r="AX25" s="507"/>
      <c r="AY25" s="507"/>
      <c r="AZ25" s="507">
        <f t="shared" si="6"/>
        <v>0</v>
      </c>
      <c r="BA25" s="507"/>
      <c r="BB25" s="507"/>
      <c r="BC25" s="507"/>
      <c r="BD25" s="6"/>
      <c r="BF25" s="154"/>
      <c r="BG25" s="150"/>
      <c r="BH25" s="150"/>
      <c r="BI25" s="150"/>
      <c r="BJ25" s="150"/>
      <c r="BK25" s="223"/>
      <c r="BL25" s="224"/>
      <c r="BM25" s="224"/>
      <c r="BN25" s="224"/>
      <c r="BO25" s="224"/>
      <c r="BP25" s="224"/>
      <c r="BQ25" s="225"/>
      <c r="BR25" s="223"/>
      <c r="BS25" s="224"/>
      <c r="BT25" s="224"/>
      <c r="BU25" s="224"/>
      <c r="BV25" s="224"/>
      <c r="BW25" s="224"/>
      <c r="BX25" s="225"/>
      <c r="BY25" s="223"/>
      <c r="BZ25" s="224"/>
      <c r="CA25" s="224"/>
      <c r="CB25" s="224"/>
      <c r="CC25" s="224"/>
      <c r="CD25" s="224"/>
      <c r="CE25" s="225"/>
      <c r="CF25" s="223"/>
      <c r="CG25" s="224"/>
      <c r="CH25" s="224"/>
      <c r="CI25" s="224"/>
      <c r="CJ25" s="224"/>
      <c r="CK25" s="224"/>
      <c r="CL25" s="225"/>
      <c r="CM25" s="223"/>
      <c r="CN25" s="224"/>
      <c r="CO25" s="224"/>
      <c r="CP25" s="224"/>
      <c r="CQ25" s="224"/>
      <c r="CR25" s="224"/>
      <c r="CS25" s="225"/>
      <c r="CT25" s="223"/>
      <c r="CU25" s="224"/>
      <c r="CV25" s="224"/>
      <c r="CW25" s="224"/>
      <c r="CX25" s="224"/>
      <c r="CY25" s="224"/>
      <c r="CZ25" s="225"/>
      <c r="DA25" s="223"/>
      <c r="DB25" s="224"/>
      <c r="DC25" s="224"/>
      <c r="DD25" s="224"/>
      <c r="DE25" s="224"/>
      <c r="DF25" s="224"/>
      <c r="DG25" s="225"/>
      <c r="DH25" s="223"/>
      <c r="DI25" s="224"/>
      <c r="DJ25" s="224"/>
      <c r="DK25" s="224"/>
      <c r="DL25" s="224"/>
      <c r="DM25" s="224"/>
      <c r="DN25" s="225"/>
      <c r="DO25" s="223"/>
      <c r="DP25" s="224"/>
      <c r="DQ25" s="224"/>
      <c r="DR25" s="224"/>
      <c r="DS25" s="224"/>
      <c r="DT25" s="224"/>
      <c r="DU25" s="225"/>
      <c r="DV25" s="223"/>
      <c r="DW25" s="224"/>
      <c r="DX25" s="224"/>
      <c r="DY25" s="224"/>
      <c r="DZ25" s="224"/>
      <c r="EA25" s="224"/>
      <c r="EB25" s="225"/>
      <c r="EC25" s="223"/>
      <c r="ED25" s="224"/>
      <c r="EE25" s="224"/>
      <c r="EF25" s="224"/>
      <c r="EG25" s="224"/>
      <c r="EH25" s="224"/>
      <c r="EI25" s="225"/>
      <c r="EJ25" s="223"/>
      <c r="EK25" s="224"/>
      <c r="EL25" s="224"/>
      <c r="EM25" s="224"/>
      <c r="EN25" s="224"/>
      <c r="EO25" s="224"/>
      <c r="EP25" s="225"/>
      <c r="EQ25" s="293">
        <f t="shared" si="7"/>
        <v>0</v>
      </c>
      <c r="ER25" s="294">
        <f t="shared" si="8"/>
        <v>0</v>
      </c>
      <c r="ES25" s="294">
        <f t="shared" si="9"/>
        <v>0</v>
      </c>
      <c r="ET25" s="294">
        <f t="shared" si="10"/>
        <v>0</v>
      </c>
      <c r="EU25" s="294">
        <f t="shared" si="11"/>
        <v>0</v>
      </c>
      <c r="EV25" s="294">
        <f t="shared" si="12"/>
        <v>0</v>
      </c>
      <c r="EW25" s="295">
        <f t="shared" si="13"/>
        <v>0</v>
      </c>
    </row>
    <row r="26" spans="2:153" ht="20.25" customHeight="1">
      <c r="B26" s="5"/>
      <c r="C26" s="508" t="s">
        <v>206</v>
      </c>
      <c r="D26" s="509"/>
      <c r="E26" s="493" t="s">
        <v>205</v>
      </c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5"/>
      <c r="X26" s="507">
        <f>SUM(AB26:BC26)</f>
        <v>0</v>
      </c>
      <c r="Y26" s="507"/>
      <c r="Z26" s="507"/>
      <c r="AA26" s="507"/>
      <c r="AB26" s="507">
        <f t="shared" si="0"/>
        <v>0</v>
      </c>
      <c r="AC26" s="507"/>
      <c r="AD26" s="507"/>
      <c r="AE26" s="507"/>
      <c r="AF26" s="507">
        <f t="shared" si="1"/>
        <v>0</v>
      </c>
      <c r="AG26" s="507"/>
      <c r="AH26" s="507"/>
      <c r="AI26" s="507"/>
      <c r="AJ26" s="507">
        <f t="shared" si="2"/>
        <v>0</v>
      </c>
      <c r="AK26" s="507"/>
      <c r="AL26" s="507"/>
      <c r="AM26" s="507"/>
      <c r="AN26" s="507">
        <f t="shared" si="3"/>
        <v>0</v>
      </c>
      <c r="AO26" s="507"/>
      <c r="AP26" s="507"/>
      <c r="AQ26" s="507"/>
      <c r="AR26" s="507">
        <f t="shared" si="4"/>
        <v>0</v>
      </c>
      <c r="AS26" s="507"/>
      <c r="AT26" s="507"/>
      <c r="AU26" s="507"/>
      <c r="AV26" s="507">
        <f t="shared" si="5"/>
        <v>0</v>
      </c>
      <c r="AW26" s="507"/>
      <c r="AX26" s="507"/>
      <c r="AY26" s="507"/>
      <c r="AZ26" s="507">
        <f t="shared" si="6"/>
        <v>0</v>
      </c>
      <c r="BA26" s="507"/>
      <c r="BB26" s="507"/>
      <c r="BC26" s="507"/>
      <c r="BD26" s="6"/>
      <c r="BF26" s="154"/>
      <c r="BG26" s="150"/>
      <c r="BH26" s="150"/>
      <c r="BI26" s="150"/>
      <c r="BJ26" s="150"/>
      <c r="BK26" s="223"/>
      <c r="BL26" s="224"/>
      <c r="BM26" s="224"/>
      <c r="BN26" s="224"/>
      <c r="BO26" s="224"/>
      <c r="BP26" s="224"/>
      <c r="BQ26" s="225"/>
      <c r="BR26" s="223"/>
      <c r="BS26" s="224"/>
      <c r="BT26" s="224"/>
      <c r="BU26" s="224"/>
      <c r="BV26" s="224"/>
      <c r="BW26" s="224"/>
      <c r="BX26" s="225"/>
      <c r="BY26" s="223"/>
      <c r="BZ26" s="224"/>
      <c r="CA26" s="224"/>
      <c r="CB26" s="224"/>
      <c r="CC26" s="224"/>
      <c r="CD26" s="224"/>
      <c r="CE26" s="225"/>
      <c r="CF26" s="223"/>
      <c r="CG26" s="224"/>
      <c r="CH26" s="224"/>
      <c r="CI26" s="224"/>
      <c r="CJ26" s="224"/>
      <c r="CK26" s="224"/>
      <c r="CL26" s="225"/>
      <c r="CM26" s="223"/>
      <c r="CN26" s="224"/>
      <c r="CO26" s="224"/>
      <c r="CP26" s="224"/>
      <c r="CQ26" s="224"/>
      <c r="CR26" s="224"/>
      <c r="CS26" s="225"/>
      <c r="CT26" s="223"/>
      <c r="CU26" s="224"/>
      <c r="CV26" s="224"/>
      <c r="CW26" s="224"/>
      <c r="CX26" s="224"/>
      <c r="CY26" s="224"/>
      <c r="CZ26" s="225"/>
      <c r="DA26" s="223"/>
      <c r="DB26" s="224"/>
      <c r="DC26" s="224"/>
      <c r="DD26" s="224"/>
      <c r="DE26" s="224"/>
      <c r="DF26" s="224"/>
      <c r="DG26" s="225"/>
      <c r="DH26" s="223"/>
      <c r="DI26" s="224"/>
      <c r="DJ26" s="224"/>
      <c r="DK26" s="224"/>
      <c r="DL26" s="224"/>
      <c r="DM26" s="224"/>
      <c r="DN26" s="225"/>
      <c r="DO26" s="223"/>
      <c r="DP26" s="224"/>
      <c r="DQ26" s="224"/>
      <c r="DR26" s="224"/>
      <c r="DS26" s="224"/>
      <c r="DT26" s="224"/>
      <c r="DU26" s="225"/>
      <c r="DV26" s="223"/>
      <c r="DW26" s="224"/>
      <c r="DX26" s="224"/>
      <c r="DY26" s="224"/>
      <c r="DZ26" s="224"/>
      <c r="EA26" s="224"/>
      <c r="EB26" s="225"/>
      <c r="EC26" s="223"/>
      <c r="ED26" s="224"/>
      <c r="EE26" s="224"/>
      <c r="EF26" s="224"/>
      <c r="EG26" s="224"/>
      <c r="EH26" s="224"/>
      <c r="EI26" s="225"/>
      <c r="EJ26" s="223"/>
      <c r="EK26" s="224"/>
      <c r="EL26" s="224"/>
      <c r="EM26" s="224"/>
      <c r="EN26" s="224"/>
      <c r="EO26" s="224"/>
      <c r="EP26" s="225"/>
      <c r="EQ26" s="293">
        <f t="shared" si="7"/>
        <v>0</v>
      </c>
      <c r="ER26" s="294">
        <f t="shared" si="8"/>
        <v>0</v>
      </c>
      <c r="ES26" s="294">
        <f t="shared" si="9"/>
        <v>0</v>
      </c>
      <c r="ET26" s="294">
        <f t="shared" si="10"/>
        <v>0</v>
      </c>
      <c r="EU26" s="294">
        <f t="shared" si="11"/>
        <v>0</v>
      </c>
      <c r="EV26" s="294">
        <f t="shared" si="12"/>
        <v>0</v>
      </c>
      <c r="EW26" s="295">
        <f t="shared" si="13"/>
        <v>0</v>
      </c>
    </row>
    <row r="27" spans="2:153" ht="11.25" customHeight="1">
      <c r="B27" s="5"/>
      <c r="C27" s="508" t="s">
        <v>207</v>
      </c>
      <c r="D27" s="509"/>
      <c r="E27" s="493" t="s">
        <v>208</v>
      </c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5"/>
      <c r="X27" s="507">
        <f>SUM(AB27:BC27)</f>
        <v>0</v>
      </c>
      <c r="Y27" s="507"/>
      <c r="Z27" s="507"/>
      <c r="AA27" s="507"/>
      <c r="AB27" s="507">
        <f t="shared" si="0"/>
        <v>0</v>
      </c>
      <c r="AC27" s="507"/>
      <c r="AD27" s="507"/>
      <c r="AE27" s="507"/>
      <c r="AF27" s="507">
        <f t="shared" si="1"/>
        <v>0</v>
      </c>
      <c r="AG27" s="507"/>
      <c r="AH27" s="507"/>
      <c r="AI27" s="507"/>
      <c r="AJ27" s="507">
        <f t="shared" si="2"/>
        <v>0</v>
      </c>
      <c r="AK27" s="507"/>
      <c r="AL27" s="507"/>
      <c r="AM27" s="507"/>
      <c r="AN27" s="507">
        <f t="shared" si="3"/>
        <v>0</v>
      </c>
      <c r="AO27" s="507"/>
      <c r="AP27" s="507"/>
      <c r="AQ27" s="507"/>
      <c r="AR27" s="507">
        <f t="shared" si="4"/>
        <v>0</v>
      </c>
      <c r="AS27" s="507"/>
      <c r="AT27" s="507"/>
      <c r="AU27" s="507"/>
      <c r="AV27" s="507">
        <f t="shared" si="5"/>
        <v>0</v>
      </c>
      <c r="AW27" s="507"/>
      <c r="AX27" s="507"/>
      <c r="AY27" s="507"/>
      <c r="AZ27" s="507">
        <f t="shared" si="6"/>
        <v>0</v>
      </c>
      <c r="BA27" s="507"/>
      <c r="BB27" s="507"/>
      <c r="BC27" s="507"/>
      <c r="BD27" s="6"/>
      <c r="BF27" s="154"/>
      <c r="BG27" s="150"/>
      <c r="BH27" s="150"/>
      <c r="BI27" s="150"/>
      <c r="BJ27" s="150"/>
      <c r="BK27" s="223"/>
      <c r="BL27" s="224"/>
      <c r="BM27" s="224"/>
      <c r="BN27" s="224"/>
      <c r="BO27" s="224"/>
      <c r="BP27" s="224"/>
      <c r="BQ27" s="225"/>
      <c r="BR27" s="223"/>
      <c r="BS27" s="224"/>
      <c r="BT27" s="224"/>
      <c r="BU27" s="224"/>
      <c r="BV27" s="224"/>
      <c r="BW27" s="224"/>
      <c r="BX27" s="225"/>
      <c r="BY27" s="223"/>
      <c r="BZ27" s="224"/>
      <c r="CA27" s="224"/>
      <c r="CB27" s="224"/>
      <c r="CC27" s="224"/>
      <c r="CD27" s="224"/>
      <c r="CE27" s="225"/>
      <c r="CF27" s="223"/>
      <c r="CG27" s="224"/>
      <c r="CH27" s="224"/>
      <c r="CI27" s="224"/>
      <c r="CJ27" s="224"/>
      <c r="CK27" s="224"/>
      <c r="CL27" s="225"/>
      <c r="CM27" s="223"/>
      <c r="CN27" s="224"/>
      <c r="CO27" s="224"/>
      <c r="CP27" s="224"/>
      <c r="CQ27" s="224"/>
      <c r="CR27" s="224"/>
      <c r="CS27" s="225"/>
      <c r="CT27" s="223"/>
      <c r="CU27" s="224"/>
      <c r="CV27" s="224"/>
      <c r="CW27" s="224"/>
      <c r="CX27" s="224"/>
      <c r="CY27" s="224"/>
      <c r="CZ27" s="225"/>
      <c r="DA27" s="223"/>
      <c r="DB27" s="224"/>
      <c r="DC27" s="224"/>
      <c r="DD27" s="224"/>
      <c r="DE27" s="224"/>
      <c r="DF27" s="224"/>
      <c r="DG27" s="225"/>
      <c r="DH27" s="223"/>
      <c r="DI27" s="224"/>
      <c r="DJ27" s="224"/>
      <c r="DK27" s="224"/>
      <c r="DL27" s="224"/>
      <c r="DM27" s="224"/>
      <c r="DN27" s="225"/>
      <c r="DO27" s="223"/>
      <c r="DP27" s="224"/>
      <c r="DQ27" s="224"/>
      <c r="DR27" s="224"/>
      <c r="DS27" s="224"/>
      <c r="DT27" s="224"/>
      <c r="DU27" s="225"/>
      <c r="DV27" s="223"/>
      <c r="DW27" s="224"/>
      <c r="DX27" s="224"/>
      <c r="DY27" s="224"/>
      <c r="DZ27" s="224"/>
      <c r="EA27" s="224"/>
      <c r="EB27" s="225"/>
      <c r="EC27" s="223"/>
      <c r="ED27" s="224"/>
      <c r="EE27" s="224"/>
      <c r="EF27" s="224"/>
      <c r="EG27" s="224"/>
      <c r="EH27" s="224"/>
      <c r="EI27" s="225"/>
      <c r="EJ27" s="223"/>
      <c r="EK27" s="224"/>
      <c r="EL27" s="224"/>
      <c r="EM27" s="224"/>
      <c r="EN27" s="224"/>
      <c r="EO27" s="224"/>
      <c r="EP27" s="225"/>
      <c r="EQ27" s="293">
        <f t="shared" si="7"/>
        <v>0</v>
      </c>
      <c r="ER27" s="294">
        <f t="shared" si="8"/>
        <v>0</v>
      </c>
      <c r="ES27" s="294">
        <f t="shared" si="9"/>
        <v>0</v>
      </c>
      <c r="ET27" s="294">
        <f t="shared" si="10"/>
        <v>0</v>
      </c>
      <c r="EU27" s="294">
        <f t="shared" si="11"/>
        <v>0</v>
      </c>
      <c r="EV27" s="294">
        <f t="shared" si="12"/>
        <v>0</v>
      </c>
      <c r="EW27" s="295">
        <f t="shared" si="13"/>
        <v>0</v>
      </c>
    </row>
    <row r="28" spans="2:153" ht="11.25" customHeight="1">
      <c r="B28" s="5"/>
      <c r="C28" s="508" t="s">
        <v>209</v>
      </c>
      <c r="D28" s="509"/>
      <c r="E28" s="493" t="s">
        <v>210</v>
      </c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5"/>
      <c r="X28" s="507">
        <f>SUM(AB28:BC28)</f>
        <v>0</v>
      </c>
      <c r="Y28" s="507"/>
      <c r="Z28" s="507"/>
      <c r="AA28" s="507"/>
      <c r="AB28" s="507">
        <f t="shared" si="0"/>
        <v>0</v>
      </c>
      <c r="AC28" s="507"/>
      <c r="AD28" s="507"/>
      <c r="AE28" s="507"/>
      <c r="AF28" s="507">
        <f t="shared" si="1"/>
        <v>0</v>
      </c>
      <c r="AG28" s="507"/>
      <c r="AH28" s="507"/>
      <c r="AI28" s="507"/>
      <c r="AJ28" s="507">
        <f t="shared" si="2"/>
        <v>0</v>
      </c>
      <c r="AK28" s="507"/>
      <c r="AL28" s="507"/>
      <c r="AM28" s="507"/>
      <c r="AN28" s="507">
        <f t="shared" si="3"/>
        <v>0</v>
      </c>
      <c r="AO28" s="507"/>
      <c r="AP28" s="507"/>
      <c r="AQ28" s="507"/>
      <c r="AR28" s="507">
        <f t="shared" si="4"/>
        <v>0</v>
      </c>
      <c r="AS28" s="507"/>
      <c r="AT28" s="507"/>
      <c r="AU28" s="507"/>
      <c r="AV28" s="507">
        <f t="shared" si="5"/>
        <v>0</v>
      </c>
      <c r="AW28" s="507"/>
      <c r="AX28" s="507"/>
      <c r="AY28" s="507"/>
      <c r="AZ28" s="507">
        <f t="shared" si="6"/>
        <v>0</v>
      </c>
      <c r="BA28" s="507"/>
      <c r="BB28" s="507"/>
      <c r="BC28" s="507"/>
      <c r="BD28" s="6"/>
      <c r="BF28" s="154"/>
      <c r="BG28" s="150"/>
      <c r="BH28" s="150"/>
      <c r="BI28" s="150"/>
      <c r="BJ28" s="150"/>
      <c r="BK28" s="223"/>
      <c r="BL28" s="224"/>
      <c r="BM28" s="224"/>
      <c r="BN28" s="224"/>
      <c r="BO28" s="224"/>
      <c r="BP28" s="224"/>
      <c r="BQ28" s="225"/>
      <c r="BR28" s="223"/>
      <c r="BS28" s="224"/>
      <c r="BT28" s="224"/>
      <c r="BU28" s="224"/>
      <c r="BV28" s="224"/>
      <c r="BW28" s="224"/>
      <c r="BX28" s="225"/>
      <c r="BY28" s="223"/>
      <c r="BZ28" s="224"/>
      <c r="CA28" s="224"/>
      <c r="CB28" s="224"/>
      <c r="CC28" s="224"/>
      <c r="CD28" s="224"/>
      <c r="CE28" s="225"/>
      <c r="CF28" s="223"/>
      <c r="CG28" s="224"/>
      <c r="CH28" s="224"/>
      <c r="CI28" s="224"/>
      <c r="CJ28" s="224"/>
      <c r="CK28" s="224"/>
      <c r="CL28" s="225"/>
      <c r="CM28" s="223"/>
      <c r="CN28" s="224"/>
      <c r="CO28" s="224"/>
      <c r="CP28" s="224"/>
      <c r="CQ28" s="224"/>
      <c r="CR28" s="224"/>
      <c r="CS28" s="225"/>
      <c r="CT28" s="223"/>
      <c r="CU28" s="224"/>
      <c r="CV28" s="224"/>
      <c r="CW28" s="224"/>
      <c r="CX28" s="224"/>
      <c r="CY28" s="224"/>
      <c r="CZ28" s="225"/>
      <c r="DA28" s="223"/>
      <c r="DB28" s="224"/>
      <c r="DC28" s="224"/>
      <c r="DD28" s="224"/>
      <c r="DE28" s="224"/>
      <c r="DF28" s="224"/>
      <c r="DG28" s="225"/>
      <c r="DH28" s="223"/>
      <c r="DI28" s="224"/>
      <c r="DJ28" s="224"/>
      <c r="DK28" s="224"/>
      <c r="DL28" s="224"/>
      <c r="DM28" s="224"/>
      <c r="DN28" s="225"/>
      <c r="DO28" s="223"/>
      <c r="DP28" s="224"/>
      <c r="DQ28" s="224"/>
      <c r="DR28" s="224"/>
      <c r="DS28" s="224"/>
      <c r="DT28" s="224"/>
      <c r="DU28" s="225"/>
      <c r="DV28" s="223"/>
      <c r="DW28" s="224"/>
      <c r="DX28" s="224"/>
      <c r="DY28" s="224"/>
      <c r="DZ28" s="224"/>
      <c r="EA28" s="224"/>
      <c r="EB28" s="225"/>
      <c r="EC28" s="223"/>
      <c r="ED28" s="224"/>
      <c r="EE28" s="224"/>
      <c r="EF28" s="224"/>
      <c r="EG28" s="224"/>
      <c r="EH28" s="224"/>
      <c r="EI28" s="225"/>
      <c r="EJ28" s="223"/>
      <c r="EK28" s="224"/>
      <c r="EL28" s="224"/>
      <c r="EM28" s="224"/>
      <c r="EN28" s="224"/>
      <c r="EO28" s="224"/>
      <c r="EP28" s="225"/>
      <c r="EQ28" s="293">
        <f t="shared" si="7"/>
        <v>0</v>
      </c>
      <c r="ER28" s="294">
        <f t="shared" si="8"/>
        <v>0</v>
      </c>
      <c r="ES28" s="294">
        <f t="shared" si="9"/>
        <v>0</v>
      </c>
      <c r="ET28" s="294">
        <f t="shared" si="10"/>
        <v>0</v>
      </c>
      <c r="EU28" s="294">
        <f t="shared" si="11"/>
        <v>0</v>
      </c>
      <c r="EV28" s="294">
        <f t="shared" si="12"/>
        <v>0</v>
      </c>
      <c r="EW28" s="295">
        <f t="shared" si="13"/>
        <v>0</v>
      </c>
    </row>
    <row r="29" spans="2:153" ht="46.5" customHeight="1">
      <c r="B29" s="5"/>
      <c r="C29" s="508" t="s">
        <v>542</v>
      </c>
      <c r="D29" s="509"/>
      <c r="E29" s="493" t="s">
        <v>236</v>
      </c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5"/>
      <c r="X29" s="507">
        <f t="shared" si="14"/>
        <v>0</v>
      </c>
      <c r="Y29" s="507"/>
      <c r="Z29" s="507"/>
      <c r="AA29" s="507"/>
      <c r="AB29" s="507">
        <f t="shared" si="0"/>
        <v>0</v>
      </c>
      <c r="AC29" s="507"/>
      <c r="AD29" s="507"/>
      <c r="AE29" s="507"/>
      <c r="AF29" s="507">
        <f t="shared" si="1"/>
        <v>0</v>
      </c>
      <c r="AG29" s="507"/>
      <c r="AH29" s="507"/>
      <c r="AI29" s="507"/>
      <c r="AJ29" s="507">
        <f t="shared" si="2"/>
        <v>0</v>
      </c>
      <c r="AK29" s="507"/>
      <c r="AL29" s="507"/>
      <c r="AM29" s="507"/>
      <c r="AN29" s="507">
        <f t="shared" si="3"/>
        <v>0</v>
      </c>
      <c r="AO29" s="507"/>
      <c r="AP29" s="507"/>
      <c r="AQ29" s="507"/>
      <c r="AR29" s="507">
        <f t="shared" si="4"/>
        <v>0</v>
      </c>
      <c r="AS29" s="507"/>
      <c r="AT29" s="507"/>
      <c r="AU29" s="507"/>
      <c r="AV29" s="507">
        <f t="shared" si="5"/>
        <v>0</v>
      </c>
      <c r="AW29" s="507"/>
      <c r="AX29" s="507"/>
      <c r="AY29" s="507"/>
      <c r="AZ29" s="507">
        <f t="shared" si="6"/>
        <v>0</v>
      </c>
      <c r="BA29" s="507"/>
      <c r="BB29" s="507"/>
      <c r="BC29" s="507"/>
      <c r="BD29" s="6"/>
      <c r="BF29" s="154"/>
      <c r="BG29" s="150"/>
      <c r="BH29" s="150"/>
      <c r="BI29" s="150"/>
      <c r="BJ29" s="150"/>
      <c r="BK29" s="223"/>
      <c r="BL29" s="224"/>
      <c r="BM29" s="224"/>
      <c r="BN29" s="224"/>
      <c r="BO29" s="224"/>
      <c r="BP29" s="224"/>
      <c r="BQ29" s="225"/>
      <c r="BR29" s="223"/>
      <c r="BS29" s="224"/>
      <c r="BT29" s="224"/>
      <c r="BU29" s="224"/>
      <c r="BV29" s="224"/>
      <c r="BW29" s="224"/>
      <c r="BX29" s="225"/>
      <c r="BY29" s="223"/>
      <c r="BZ29" s="224"/>
      <c r="CA29" s="224"/>
      <c r="CB29" s="224"/>
      <c r="CC29" s="224"/>
      <c r="CD29" s="224"/>
      <c r="CE29" s="225"/>
      <c r="CF29" s="223"/>
      <c r="CG29" s="224"/>
      <c r="CH29" s="224"/>
      <c r="CI29" s="224"/>
      <c r="CJ29" s="224"/>
      <c r="CK29" s="224"/>
      <c r="CL29" s="225"/>
      <c r="CM29" s="223"/>
      <c r="CN29" s="224"/>
      <c r="CO29" s="224"/>
      <c r="CP29" s="224"/>
      <c r="CQ29" s="224"/>
      <c r="CR29" s="224"/>
      <c r="CS29" s="225"/>
      <c r="CT29" s="223"/>
      <c r="CU29" s="224"/>
      <c r="CV29" s="224"/>
      <c r="CW29" s="224"/>
      <c r="CX29" s="224"/>
      <c r="CY29" s="224"/>
      <c r="CZ29" s="225"/>
      <c r="DA29" s="223"/>
      <c r="DB29" s="224"/>
      <c r="DC29" s="224"/>
      <c r="DD29" s="224"/>
      <c r="DE29" s="224"/>
      <c r="DF29" s="224"/>
      <c r="DG29" s="225"/>
      <c r="DH29" s="223"/>
      <c r="DI29" s="224"/>
      <c r="DJ29" s="224"/>
      <c r="DK29" s="224"/>
      <c r="DL29" s="224"/>
      <c r="DM29" s="224"/>
      <c r="DN29" s="225"/>
      <c r="DO29" s="223"/>
      <c r="DP29" s="224"/>
      <c r="DQ29" s="224"/>
      <c r="DR29" s="224"/>
      <c r="DS29" s="224"/>
      <c r="DT29" s="224"/>
      <c r="DU29" s="225"/>
      <c r="DV29" s="223"/>
      <c r="DW29" s="224"/>
      <c r="DX29" s="224"/>
      <c r="DY29" s="224"/>
      <c r="DZ29" s="224"/>
      <c r="EA29" s="224"/>
      <c r="EB29" s="225"/>
      <c r="EC29" s="223"/>
      <c r="ED29" s="224"/>
      <c r="EE29" s="224"/>
      <c r="EF29" s="224"/>
      <c r="EG29" s="224"/>
      <c r="EH29" s="224"/>
      <c r="EI29" s="225"/>
      <c r="EJ29" s="223"/>
      <c r="EK29" s="224"/>
      <c r="EL29" s="224"/>
      <c r="EM29" s="224"/>
      <c r="EN29" s="224"/>
      <c r="EO29" s="224"/>
      <c r="EP29" s="225"/>
      <c r="EQ29" s="293">
        <f t="shared" si="7"/>
        <v>0</v>
      </c>
      <c r="ER29" s="294">
        <f t="shared" si="8"/>
        <v>0</v>
      </c>
      <c r="ES29" s="294">
        <f t="shared" si="9"/>
        <v>0</v>
      </c>
      <c r="ET29" s="294">
        <f t="shared" si="10"/>
        <v>0</v>
      </c>
      <c r="EU29" s="294">
        <f t="shared" si="11"/>
        <v>0</v>
      </c>
      <c r="EV29" s="294">
        <f t="shared" si="12"/>
        <v>0</v>
      </c>
      <c r="EW29" s="295">
        <f t="shared" si="13"/>
        <v>0</v>
      </c>
    </row>
    <row r="30" spans="2:153" ht="17.25" customHeight="1">
      <c r="B30" s="5"/>
      <c r="C30" s="508" t="s">
        <v>543</v>
      </c>
      <c r="D30" s="509"/>
      <c r="E30" s="493" t="s">
        <v>237</v>
      </c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5"/>
      <c r="X30" s="507">
        <f t="shared" si="14"/>
        <v>0</v>
      </c>
      <c r="Y30" s="507"/>
      <c r="Z30" s="507"/>
      <c r="AA30" s="507"/>
      <c r="AB30" s="507">
        <f>AB31-AB36</f>
        <v>0</v>
      </c>
      <c r="AC30" s="507"/>
      <c r="AD30" s="507"/>
      <c r="AE30" s="507"/>
      <c r="AF30" s="507">
        <f>AF31-AF36</f>
        <v>0</v>
      </c>
      <c r="AG30" s="507"/>
      <c r="AH30" s="507"/>
      <c r="AI30" s="507"/>
      <c r="AJ30" s="507">
        <f>AJ31-AJ36</f>
        <v>0</v>
      </c>
      <c r="AK30" s="507"/>
      <c r="AL30" s="507"/>
      <c r="AM30" s="507"/>
      <c r="AN30" s="507">
        <f>AN31-AN36</f>
        <v>0</v>
      </c>
      <c r="AO30" s="507"/>
      <c r="AP30" s="507"/>
      <c r="AQ30" s="507"/>
      <c r="AR30" s="507">
        <f>AR31-AR36</f>
        <v>0</v>
      </c>
      <c r="AS30" s="507"/>
      <c r="AT30" s="507"/>
      <c r="AU30" s="507"/>
      <c r="AV30" s="507">
        <f>AV31-AV36</f>
        <v>0</v>
      </c>
      <c r="AW30" s="507"/>
      <c r="AX30" s="507"/>
      <c r="AY30" s="507"/>
      <c r="AZ30" s="507">
        <f>AZ31-AZ36</f>
        <v>0</v>
      </c>
      <c r="BA30" s="507"/>
      <c r="BB30" s="507"/>
      <c r="BC30" s="507"/>
      <c r="BD30" s="6"/>
      <c r="BF30" s="155"/>
      <c r="BG30" s="155"/>
      <c r="BH30" s="155"/>
      <c r="BI30" s="155"/>
      <c r="BJ30" s="156"/>
      <c r="BK30" s="226">
        <f aca="true" t="shared" si="15" ref="BK30:CL30">BK31-BK36</f>
        <v>0</v>
      </c>
      <c r="BL30" s="227">
        <f t="shared" si="15"/>
        <v>0</v>
      </c>
      <c r="BM30" s="227">
        <f t="shared" si="15"/>
        <v>0</v>
      </c>
      <c r="BN30" s="227">
        <f t="shared" si="15"/>
        <v>0</v>
      </c>
      <c r="BO30" s="227">
        <f t="shared" si="15"/>
        <v>0</v>
      </c>
      <c r="BP30" s="227">
        <f t="shared" si="15"/>
        <v>0</v>
      </c>
      <c r="BQ30" s="228">
        <f t="shared" si="15"/>
        <v>0</v>
      </c>
      <c r="BR30" s="226">
        <f t="shared" si="15"/>
        <v>0</v>
      </c>
      <c r="BS30" s="227">
        <f t="shared" si="15"/>
        <v>0</v>
      </c>
      <c r="BT30" s="227">
        <f t="shared" si="15"/>
        <v>0</v>
      </c>
      <c r="BU30" s="227">
        <f t="shared" si="15"/>
        <v>0</v>
      </c>
      <c r="BV30" s="227">
        <f t="shared" si="15"/>
        <v>0</v>
      </c>
      <c r="BW30" s="227">
        <f t="shared" si="15"/>
        <v>0</v>
      </c>
      <c r="BX30" s="228">
        <f t="shared" si="15"/>
        <v>0</v>
      </c>
      <c r="BY30" s="226">
        <f t="shared" si="15"/>
        <v>0</v>
      </c>
      <c r="BZ30" s="227">
        <f t="shared" si="15"/>
        <v>0</v>
      </c>
      <c r="CA30" s="227">
        <f t="shared" si="15"/>
        <v>0</v>
      </c>
      <c r="CB30" s="227">
        <f t="shared" si="15"/>
        <v>0</v>
      </c>
      <c r="CC30" s="227">
        <f t="shared" si="15"/>
        <v>0</v>
      </c>
      <c r="CD30" s="227">
        <f t="shared" si="15"/>
        <v>0</v>
      </c>
      <c r="CE30" s="228">
        <f t="shared" si="15"/>
        <v>0</v>
      </c>
      <c r="CF30" s="226">
        <f t="shared" si="15"/>
        <v>0</v>
      </c>
      <c r="CG30" s="227">
        <f t="shared" si="15"/>
        <v>0</v>
      </c>
      <c r="CH30" s="227">
        <f t="shared" si="15"/>
        <v>0</v>
      </c>
      <c r="CI30" s="227">
        <f t="shared" si="15"/>
        <v>0</v>
      </c>
      <c r="CJ30" s="227">
        <f t="shared" si="15"/>
        <v>0</v>
      </c>
      <c r="CK30" s="227">
        <f t="shared" si="15"/>
        <v>0</v>
      </c>
      <c r="CL30" s="228">
        <f t="shared" si="15"/>
        <v>0</v>
      </c>
      <c r="CM30" s="226">
        <f aca="true" t="shared" si="16" ref="CM30:DG30">CM31-CM36</f>
        <v>0</v>
      </c>
      <c r="CN30" s="227">
        <f t="shared" si="16"/>
        <v>0</v>
      </c>
      <c r="CO30" s="227">
        <f t="shared" si="16"/>
        <v>0</v>
      </c>
      <c r="CP30" s="227">
        <f t="shared" si="16"/>
        <v>0</v>
      </c>
      <c r="CQ30" s="227">
        <f t="shared" si="16"/>
        <v>0</v>
      </c>
      <c r="CR30" s="227">
        <f t="shared" si="16"/>
        <v>0</v>
      </c>
      <c r="CS30" s="228">
        <f t="shared" si="16"/>
        <v>0</v>
      </c>
      <c r="CT30" s="226">
        <f t="shared" si="16"/>
        <v>0</v>
      </c>
      <c r="CU30" s="227">
        <f t="shared" si="16"/>
        <v>0</v>
      </c>
      <c r="CV30" s="227">
        <f t="shared" si="16"/>
        <v>0</v>
      </c>
      <c r="CW30" s="227">
        <f t="shared" si="16"/>
        <v>0</v>
      </c>
      <c r="CX30" s="227">
        <f t="shared" si="16"/>
        <v>0</v>
      </c>
      <c r="CY30" s="227">
        <f t="shared" si="16"/>
        <v>0</v>
      </c>
      <c r="CZ30" s="228">
        <f t="shared" si="16"/>
        <v>0</v>
      </c>
      <c r="DA30" s="226">
        <f t="shared" si="16"/>
        <v>0</v>
      </c>
      <c r="DB30" s="227">
        <f t="shared" si="16"/>
        <v>0</v>
      </c>
      <c r="DC30" s="227">
        <f t="shared" si="16"/>
        <v>0</v>
      </c>
      <c r="DD30" s="227">
        <f t="shared" si="16"/>
        <v>0</v>
      </c>
      <c r="DE30" s="227">
        <f t="shared" si="16"/>
        <v>0</v>
      </c>
      <c r="DF30" s="227">
        <f t="shared" si="16"/>
        <v>0</v>
      </c>
      <c r="DG30" s="228">
        <f t="shared" si="16"/>
        <v>0</v>
      </c>
      <c r="DH30" s="226">
        <f aca="true" t="shared" si="17" ref="DH30:EP30">DH31-DH36</f>
        <v>0</v>
      </c>
      <c r="DI30" s="227">
        <f t="shared" si="17"/>
        <v>0</v>
      </c>
      <c r="DJ30" s="227">
        <f t="shared" si="17"/>
        <v>0</v>
      </c>
      <c r="DK30" s="227">
        <f t="shared" si="17"/>
        <v>0</v>
      </c>
      <c r="DL30" s="227">
        <f t="shared" si="17"/>
        <v>0</v>
      </c>
      <c r="DM30" s="227">
        <f t="shared" si="17"/>
        <v>0</v>
      </c>
      <c r="DN30" s="228">
        <f t="shared" si="17"/>
        <v>0</v>
      </c>
      <c r="DO30" s="226">
        <f t="shared" si="17"/>
        <v>0</v>
      </c>
      <c r="DP30" s="227">
        <f t="shared" si="17"/>
        <v>0</v>
      </c>
      <c r="DQ30" s="227">
        <f t="shared" si="17"/>
        <v>0</v>
      </c>
      <c r="DR30" s="227">
        <f t="shared" si="17"/>
        <v>0</v>
      </c>
      <c r="DS30" s="227">
        <f t="shared" si="17"/>
        <v>0</v>
      </c>
      <c r="DT30" s="227">
        <f t="shared" si="17"/>
        <v>0</v>
      </c>
      <c r="DU30" s="228">
        <f t="shared" si="17"/>
        <v>0</v>
      </c>
      <c r="DV30" s="226">
        <f t="shared" si="17"/>
        <v>0</v>
      </c>
      <c r="DW30" s="227">
        <f t="shared" si="17"/>
        <v>0</v>
      </c>
      <c r="DX30" s="227">
        <f t="shared" si="17"/>
        <v>0</v>
      </c>
      <c r="DY30" s="227">
        <f t="shared" si="17"/>
        <v>0</v>
      </c>
      <c r="DZ30" s="227">
        <f t="shared" si="17"/>
        <v>0</v>
      </c>
      <c r="EA30" s="227">
        <f t="shared" si="17"/>
        <v>0</v>
      </c>
      <c r="EB30" s="228">
        <f t="shared" si="17"/>
        <v>0</v>
      </c>
      <c r="EC30" s="226">
        <f t="shared" si="17"/>
        <v>0</v>
      </c>
      <c r="ED30" s="227">
        <f t="shared" si="17"/>
        <v>0</v>
      </c>
      <c r="EE30" s="227">
        <f t="shared" si="17"/>
        <v>0</v>
      </c>
      <c r="EF30" s="227">
        <f t="shared" si="17"/>
        <v>0</v>
      </c>
      <c r="EG30" s="227">
        <f t="shared" si="17"/>
        <v>0</v>
      </c>
      <c r="EH30" s="227">
        <f t="shared" si="17"/>
        <v>0</v>
      </c>
      <c r="EI30" s="228">
        <f t="shared" si="17"/>
        <v>0</v>
      </c>
      <c r="EJ30" s="226">
        <f t="shared" si="17"/>
        <v>0</v>
      </c>
      <c r="EK30" s="227">
        <f t="shared" si="17"/>
        <v>0</v>
      </c>
      <c r="EL30" s="227">
        <f t="shared" si="17"/>
        <v>0</v>
      </c>
      <c r="EM30" s="227">
        <f t="shared" si="17"/>
        <v>0</v>
      </c>
      <c r="EN30" s="227">
        <f t="shared" si="17"/>
        <v>0</v>
      </c>
      <c r="EO30" s="227">
        <f t="shared" si="17"/>
        <v>0</v>
      </c>
      <c r="EP30" s="228">
        <f t="shared" si="17"/>
        <v>0</v>
      </c>
      <c r="EQ30" s="293">
        <f t="shared" si="7"/>
        <v>0</v>
      </c>
      <c r="ER30" s="294">
        <f t="shared" si="8"/>
        <v>0</v>
      </c>
      <c r="ES30" s="294">
        <f t="shared" si="9"/>
        <v>0</v>
      </c>
      <c r="ET30" s="294">
        <f t="shared" si="10"/>
        <v>0</v>
      </c>
      <c r="EU30" s="294">
        <f t="shared" si="11"/>
        <v>0</v>
      </c>
      <c r="EV30" s="294">
        <f t="shared" si="12"/>
        <v>0</v>
      </c>
      <c r="EW30" s="295">
        <f t="shared" si="13"/>
        <v>0</v>
      </c>
    </row>
    <row r="31" spans="2:153" ht="9.75" customHeight="1">
      <c r="B31" s="5"/>
      <c r="C31" s="508" t="s">
        <v>565</v>
      </c>
      <c r="D31" s="509"/>
      <c r="E31" s="493" t="s">
        <v>409</v>
      </c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5"/>
      <c r="X31" s="507">
        <f t="shared" si="14"/>
        <v>0</v>
      </c>
      <c r="Y31" s="507"/>
      <c r="Z31" s="507"/>
      <c r="AA31" s="507"/>
      <c r="AB31" s="507">
        <f aca="true" t="shared" si="18" ref="AB31:AB42">EQ31</f>
        <v>0</v>
      </c>
      <c r="AC31" s="507"/>
      <c r="AD31" s="507"/>
      <c r="AE31" s="507"/>
      <c r="AF31" s="507">
        <f aca="true" t="shared" si="19" ref="AF31:AF42">ER31</f>
        <v>0</v>
      </c>
      <c r="AG31" s="507"/>
      <c r="AH31" s="507"/>
      <c r="AI31" s="507"/>
      <c r="AJ31" s="507">
        <f aca="true" t="shared" si="20" ref="AJ31:AJ42">ES31</f>
        <v>0</v>
      </c>
      <c r="AK31" s="507"/>
      <c r="AL31" s="507"/>
      <c r="AM31" s="507"/>
      <c r="AN31" s="507">
        <f aca="true" t="shared" si="21" ref="AN31:AN42">ET31</f>
        <v>0</v>
      </c>
      <c r="AO31" s="507"/>
      <c r="AP31" s="507"/>
      <c r="AQ31" s="507"/>
      <c r="AR31" s="507">
        <f aca="true" t="shared" si="22" ref="AR31:AR42">EU31</f>
        <v>0</v>
      </c>
      <c r="AS31" s="507"/>
      <c r="AT31" s="507"/>
      <c r="AU31" s="507"/>
      <c r="AV31" s="507">
        <f aca="true" t="shared" si="23" ref="AV31:AV42">EV31</f>
        <v>0</v>
      </c>
      <c r="AW31" s="507"/>
      <c r="AX31" s="507"/>
      <c r="AY31" s="507"/>
      <c r="AZ31" s="507">
        <f aca="true" t="shared" si="24" ref="AZ31:AZ42">EW31</f>
        <v>0</v>
      </c>
      <c r="BA31" s="507"/>
      <c r="BB31" s="507"/>
      <c r="BC31" s="507"/>
      <c r="BD31" s="6"/>
      <c r="BF31" s="154"/>
      <c r="BG31" s="154"/>
      <c r="BH31" s="154"/>
      <c r="BI31" s="154"/>
      <c r="BJ31" s="154"/>
      <c r="BK31" s="229"/>
      <c r="BL31" s="230"/>
      <c r="BM31" s="230"/>
      <c r="BN31" s="230"/>
      <c r="BO31" s="230"/>
      <c r="BP31" s="230"/>
      <c r="BQ31" s="231"/>
      <c r="BR31" s="229"/>
      <c r="BS31" s="230"/>
      <c r="BT31" s="230"/>
      <c r="BU31" s="230"/>
      <c r="BV31" s="230"/>
      <c r="BW31" s="230"/>
      <c r="BX31" s="231"/>
      <c r="BY31" s="229"/>
      <c r="BZ31" s="230"/>
      <c r="CA31" s="230"/>
      <c r="CB31" s="230"/>
      <c r="CC31" s="230"/>
      <c r="CD31" s="230"/>
      <c r="CE31" s="231"/>
      <c r="CF31" s="229"/>
      <c r="CG31" s="230"/>
      <c r="CH31" s="230"/>
      <c r="CI31" s="230"/>
      <c r="CJ31" s="230"/>
      <c r="CK31" s="230"/>
      <c r="CL31" s="231"/>
      <c r="CM31" s="229"/>
      <c r="CN31" s="230"/>
      <c r="CO31" s="230"/>
      <c r="CP31" s="230"/>
      <c r="CQ31" s="230"/>
      <c r="CR31" s="230"/>
      <c r="CS31" s="231"/>
      <c r="CT31" s="229"/>
      <c r="CU31" s="230"/>
      <c r="CV31" s="230"/>
      <c r="CW31" s="230"/>
      <c r="CX31" s="230"/>
      <c r="CY31" s="230"/>
      <c r="CZ31" s="231"/>
      <c r="DA31" s="229"/>
      <c r="DB31" s="230"/>
      <c r="DC31" s="230"/>
      <c r="DD31" s="230"/>
      <c r="DE31" s="230"/>
      <c r="DF31" s="230"/>
      <c r="DG31" s="231"/>
      <c r="DH31" s="229"/>
      <c r="DI31" s="230"/>
      <c r="DJ31" s="230"/>
      <c r="DK31" s="230"/>
      <c r="DL31" s="230"/>
      <c r="DM31" s="230"/>
      <c r="DN31" s="231"/>
      <c r="DO31" s="229"/>
      <c r="DP31" s="230"/>
      <c r="DQ31" s="230"/>
      <c r="DR31" s="230"/>
      <c r="DS31" s="230"/>
      <c r="DT31" s="230"/>
      <c r="DU31" s="231"/>
      <c r="DV31" s="229"/>
      <c r="DW31" s="230"/>
      <c r="DX31" s="230"/>
      <c r="DY31" s="230"/>
      <c r="DZ31" s="230"/>
      <c r="EA31" s="230"/>
      <c r="EB31" s="231"/>
      <c r="EC31" s="229"/>
      <c r="ED31" s="230"/>
      <c r="EE31" s="230"/>
      <c r="EF31" s="230"/>
      <c r="EG31" s="230"/>
      <c r="EH31" s="230"/>
      <c r="EI31" s="231"/>
      <c r="EJ31" s="229"/>
      <c r="EK31" s="230"/>
      <c r="EL31" s="230"/>
      <c r="EM31" s="230"/>
      <c r="EN31" s="230"/>
      <c r="EO31" s="230"/>
      <c r="EP31" s="231"/>
      <c r="EQ31" s="293">
        <f t="shared" si="7"/>
        <v>0</v>
      </c>
      <c r="ER31" s="294">
        <f t="shared" si="8"/>
        <v>0</v>
      </c>
      <c r="ES31" s="294">
        <f t="shared" si="9"/>
        <v>0</v>
      </c>
      <c r="ET31" s="294">
        <f t="shared" si="10"/>
        <v>0</v>
      </c>
      <c r="EU31" s="294">
        <f t="shared" si="11"/>
        <v>0</v>
      </c>
      <c r="EV31" s="294">
        <f t="shared" si="12"/>
        <v>0</v>
      </c>
      <c r="EW31" s="295">
        <f t="shared" si="13"/>
        <v>0</v>
      </c>
    </row>
    <row r="32" spans="2:153" ht="20.25" customHeight="1">
      <c r="B32" s="5"/>
      <c r="C32" s="508" t="s">
        <v>115</v>
      </c>
      <c r="D32" s="509"/>
      <c r="E32" s="493" t="s">
        <v>238</v>
      </c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5"/>
      <c r="X32" s="507">
        <f t="shared" si="14"/>
        <v>0</v>
      </c>
      <c r="Y32" s="507"/>
      <c r="Z32" s="507"/>
      <c r="AA32" s="507"/>
      <c r="AB32" s="507">
        <f t="shared" si="18"/>
        <v>0</v>
      </c>
      <c r="AC32" s="507"/>
      <c r="AD32" s="507"/>
      <c r="AE32" s="507"/>
      <c r="AF32" s="507">
        <f t="shared" si="19"/>
        <v>0</v>
      </c>
      <c r="AG32" s="507"/>
      <c r="AH32" s="507"/>
      <c r="AI32" s="507"/>
      <c r="AJ32" s="507">
        <f t="shared" si="20"/>
        <v>0</v>
      </c>
      <c r="AK32" s="507"/>
      <c r="AL32" s="507"/>
      <c r="AM32" s="507"/>
      <c r="AN32" s="507">
        <f t="shared" si="21"/>
        <v>0</v>
      </c>
      <c r="AO32" s="507"/>
      <c r="AP32" s="507"/>
      <c r="AQ32" s="507"/>
      <c r="AR32" s="507">
        <f t="shared" si="22"/>
        <v>0</v>
      </c>
      <c r="AS32" s="507"/>
      <c r="AT32" s="507"/>
      <c r="AU32" s="507"/>
      <c r="AV32" s="507">
        <f t="shared" si="23"/>
        <v>0</v>
      </c>
      <c r="AW32" s="507"/>
      <c r="AX32" s="507"/>
      <c r="AY32" s="507"/>
      <c r="AZ32" s="507">
        <f t="shared" si="24"/>
        <v>0</v>
      </c>
      <c r="BA32" s="507"/>
      <c r="BB32" s="507"/>
      <c r="BC32" s="507"/>
      <c r="BD32" s="6"/>
      <c r="BF32" s="154"/>
      <c r="BG32" s="154"/>
      <c r="BH32" s="154"/>
      <c r="BI32" s="154"/>
      <c r="BJ32" s="154"/>
      <c r="BK32" s="229"/>
      <c r="BL32" s="230"/>
      <c r="BM32" s="230"/>
      <c r="BN32" s="230"/>
      <c r="BO32" s="230"/>
      <c r="BP32" s="230"/>
      <c r="BQ32" s="231"/>
      <c r="BR32" s="229"/>
      <c r="BS32" s="230"/>
      <c r="BT32" s="230"/>
      <c r="BU32" s="230"/>
      <c r="BV32" s="230"/>
      <c r="BW32" s="230"/>
      <c r="BX32" s="231"/>
      <c r="BY32" s="229"/>
      <c r="BZ32" s="230"/>
      <c r="CA32" s="230"/>
      <c r="CB32" s="230"/>
      <c r="CC32" s="230"/>
      <c r="CD32" s="230"/>
      <c r="CE32" s="231"/>
      <c r="CF32" s="229"/>
      <c r="CG32" s="230"/>
      <c r="CH32" s="230"/>
      <c r="CI32" s="230"/>
      <c r="CJ32" s="230"/>
      <c r="CK32" s="230"/>
      <c r="CL32" s="231"/>
      <c r="CM32" s="229"/>
      <c r="CN32" s="230"/>
      <c r="CO32" s="230"/>
      <c r="CP32" s="230"/>
      <c r="CQ32" s="230"/>
      <c r="CR32" s="230"/>
      <c r="CS32" s="231"/>
      <c r="CT32" s="229"/>
      <c r="CU32" s="230"/>
      <c r="CV32" s="230"/>
      <c r="CW32" s="230"/>
      <c r="CX32" s="230"/>
      <c r="CY32" s="230"/>
      <c r="CZ32" s="231"/>
      <c r="DA32" s="229"/>
      <c r="DB32" s="230"/>
      <c r="DC32" s="230"/>
      <c r="DD32" s="230"/>
      <c r="DE32" s="230"/>
      <c r="DF32" s="230"/>
      <c r="DG32" s="231"/>
      <c r="DH32" s="229"/>
      <c r="DI32" s="230"/>
      <c r="DJ32" s="230"/>
      <c r="DK32" s="230"/>
      <c r="DL32" s="230"/>
      <c r="DM32" s="230"/>
      <c r="DN32" s="231"/>
      <c r="DO32" s="229"/>
      <c r="DP32" s="230"/>
      <c r="DQ32" s="230"/>
      <c r="DR32" s="230"/>
      <c r="DS32" s="230"/>
      <c r="DT32" s="230"/>
      <c r="DU32" s="231"/>
      <c r="DV32" s="229"/>
      <c r="DW32" s="230"/>
      <c r="DX32" s="230"/>
      <c r="DY32" s="230"/>
      <c r="DZ32" s="230"/>
      <c r="EA32" s="230"/>
      <c r="EB32" s="231"/>
      <c r="EC32" s="229"/>
      <c r="ED32" s="230"/>
      <c r="EE32" s="230"/>
      <c r="EF32" s="230"/>
      <c r="EG32" s="230"/>
      <c r="EH32" s="230"/>
      <c r="EI32" s="231"/>
      <c r="EJ32" s="229"/>
      <c r="EK32" s="230"/>
      <c r="EL32" s="230"/>
      <c r="EM32" s="230"/>
      <c r="EN32" s="230"/>
      <c r="EO32" s="230"/>
      <c r="EP32" s="231"/>
      <c r="EQ32" s="293">
        <f t="shared" si="7"/>
        <v>0</v>
      </c>
      <c r="ER32" s="294">
        <f t="shared" si="8"/>
        <v>0</v>
      </c>
      <c r="ES32" s="294">
        <f t="shared" si="9"/>
        <v>0</v>
      </c>
      <c r="ET32" s="294">
        <f t="shared" si="10"/>
        <v>0</v>
      </c>
      <c r="EU32" s="294">
        <f t="shared" si="11"/>
        <v>0</v>
      </c>
      <c r="EV32" s="294">
        <f t="shared" si="12"/>
        <v>0</v>
      </c>
      <c r="EW32" s="295">
        <f t="shared" si="13"/>
        <v>0</v>
      </c>
    </row>
    <row r="33" spans="2:153" ht="19.5" customHeight="1">
      <c r="B33" s="5"/>
      <c r="C33" s="508" t="s">
        <v>239</v>
      </c>
      <c r="D33" s="509"/>
      <c r="E33" s="493" t="s">
        <v>240</v>
      </c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5"/>
      <c r="X33" s="507">
        <f>SUM(AB33:BC33)</f>
        <v>0</v>
      </c>
      <c r="Y33" s="507"/>
      <c r="Z33" s="507"/>
      <c r="AA33" s="507"/>
      <c r="AB33" s="507">
        <f t="shared" si="18"/>
        <v>0</v>
      </c>
      <c r="AC33" s="507"/>
      <c r="AD33" s="507"/>
      <c r="AE33" s="507"/>
      <c r="AF33" s="507">
        <f t="shared" si="19"/>
        <v>0</v>
      </c>
      <c r="AG33" s="507"/>
      <c r="AH33" s="507"/>
      <c r="AI33" s="507"/>
      <c r="AJ33" s="507">
        <f t="shared" si="20"/>
        <v>0</v>
      </c>
      <c r="AK33" s="507"/>
      <c r="AL33" s="507"/>
      <c r="AM33" s="507"/>
      <c r="AN33" s="507">
        <f t="shared" si="21"/>
        <v>0</v>
      </c>
      <c r="AO33" s="507"/>
      <c r="AP33" s="507"/>
      <c r="AQ33" s="507"/>
      <c r="AR33" s="507">
        <f t="shared" si="22"/>
        <v>0</v>
      </c>
      <c r="AS33" s="507"/>
      <c r="AT33" s="507"/>
      <c r="AU33" s="507"/>
      <c r="AV33" s="507">
        <f t="shared" si="23"/>
        <v>0</v>
      </c>
      <c r="AW33" s="507"/>
      <c r="AX33" s="507"/>
      <c r="AY33" s="507"/>
      <c r="AZ33" s="507">
        <f t="shared" si="24"/>
        <v>0</v>
      </c>
      <c r="BA33" s="507"/>
      <c r="BB33" s="507"/>
      <c r="BC33" s="507"/>
      <c r="BD33" s="6"/>
      <c r="BF33" s="154"/>
      <c r="BG33" s="154"/>
      <c r="BH33" s="154"/>
      <c r="BI33" s="154"/>
      <c r="BJ33" s="154"/>
      <c r="BK33" s="229"/>
      <c r="BL33" s="230"/>
      <c r="BM33" s="230"/>
      <c r="BN33" s="230"/>
      <c r="BO33" s="230"/>
      <c r="BP33" s="230"/>
      <c r="BQ33" s="231"/>
      <c r="BR33" s="229"/>
      <c r="BS33" s="230"/>
      <c r="BT33" s="230"/>
      <c r="BU33" s="230"/>
      <c r="BV33" s="230"/>
      <c r="BW33" s="230"/>
      <c r="BX33" s="231"/>
      <c r="BY33" s="229"/>
      <c r="BZ33" s="230"/>
      <c r="CA33" s="230"/>
      <c r="CB33" s="230"/>
      <c r="CC33" s="230"/>
      <c r="CD33" s="230"/>
      <c r="CE33" s="231"/>
      <c r="CF33" s="229"/>
      <c r="CG33" s="230"/>
      <c r="CH33" s="230"/>
      <c r="CI33" s="230"/>
      <c r="CJ33" s="230"/>
      <c r="CK33" s="230"/>
      <c r="CL33" s="231"/>
      <c r="CM33" s="229"/>
      <c r="CN33" s="230"/>
      <c r="CO33" s="230"/>
      <c r="CP33" s="230"/>
      <c r="CQ33" s="230"/>
      <c r="CR33" s="230"/>
      <c r="CS33" s="231"/>
      <c r="CT33" s="229"/>
      <c r="CU33" s="230"/>
      <c r="CV33" s="230"/>
      <c r="CW33" s="230"/>
      <c r="CX33" s="230"/>
      <c r="CY33" s="230"/>
      <c r="CZ33" s="231"/>
      <c r="DA33" s="229"/>
      <c r="DB33" s="230"/>
      <c r="DC33" s="230"/>
      <c r="DD33" s="230"/>
      <c r="DE33" s="230"/>
      <c r="DF33" s="230"/>
      <c r="DG33" s="231"/>
      <c r="DH33" s="229"/>
      <c r="DI33" s="230"/>
      <c r="DJ33" s="230"/>
      <c r="DK33" s="230"/>
      <c r="DL33" s="230"/>
      <c r="DM33" s="230"/>
      <c r="DN33" s="231"/>
      <c r="DO33" s="229"/>
      <c r="DP33" s="230"/>
      <c r="DQ33" s="230"/>
      <c r="DR33" s="230"/>
      <c r="DS33" s="230"/>
      <c r="DT33" s="230"/>
      <c r="DU33" s="231"/>
      <c r="DV33" s="229"/>
      <c r="DW33" s="230"/>
      <c r="DX33" s="230"/>
      <c r="DY33" s="230"/>
      <c r="DZ33" s="230"/>
      <c r="EA33" s="230"/>
      <c r="EB33" s="231"/>
      <c r="EC33" s="229"/>
      <c r="ED33" s="230"/>
      <c r="EE33" s="230"/>
      <c r="EF33" s="230"/>
      <c r="EG33" s="230"/>
      <c r="EH33" s="230"/>
      <c r="EI33" s="231"/>
      <c r="EJ33" s="229"/>
      <c r="EK33" s="230"/>
      <c r="EL33" s="230"/>
      <c r="EM33" s="230"/>
      <c r="EN33" s="230"/>
      <c r="EO33" s="230"/>
      <c r="EP33" s="231"/>
      <c r="EQ33" s="293">
        <f t="shared" si="7"/>
        <v>0</v>
      </c>
      <c r="ER33" s="294">
        <f t="shared" si="8"/>
        <v>0</v>
      </c>
      <c r="ES33" s="294">
        <f t="shared" si="9"/>
        <v>0</v>
      </c>
      <c r="ET33" s="294">
        <f t="shared" si="10"/>
        <v>0</v>
      </c>
      <c r="EU33" s="294">
        <f t="shared" si="11"/>
        <v>0</v>
      </c>
      <c r="EV33" s="294">
        <f t="shared" si="12"/>
        <v>0</v>
      </c>
      <c r="EW33" s="295">
        <f t="shared" si="13"/>
        <v>0</v>
      </c>
    </row>
    <row r="34" spans="2:153" ht="39" customHeight="1">
      <c r="B34" s="5"/>
      <c r="C34" s="508" t="s">
        <v>241</v>
      </c>
      <c r="D34" s="509"/>
      <c r="E34" s="493" t="s">
        <v>242</v>
      </c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5"/>
      <c r="X34" s="507">
        <f>SUM(AB34:BC34)</f>
        <v>0</v>
      </c>
      <c r="Y34" s="507"/>
      <c r="Z34" s="507"/>
      <c r="AA34" s="507"/>
      <c r="AB34" s="507">
        <f t="shared" si="18"/>
        <v>0</v>
      </c>
      <c r="AC34" s="507"/>
      <c r="AD34" s="507"/>
      <c r="AE34" s="507"/>
      <c r="AF34" s="507">
        <f t="shared" si="19"/>
        <v>0</v>
      </c>
      <c r="AG34" s="507"/>
      <c r="AH34" s="507"/>
      <c r="AI34" s="507"/>
      <c r="AJ34" s="507">
        <f t="shared" si="20"/>
        <v>0</v>
      </c>
      <c r="AK34" s="507"/>
      <c r="AL34" s="507"/>
      <c r="AM34" s="507"/>
      <c r="AN34" s="507">
        <f t="shared" si="21"/>
        <v>0</v>
      </c>
      <c r="AO34" s="507"/>
      <c r="AP34" s="507"/>
      <c r="AQ34" s="507"/>
      <c r="AR34" s="507">
        <f t="shared" si="22"/>
        <v>0</v>
      </c>
      <c r="AS34" s="507"/>
      <c r="AT34" s="507"/>
      <c r="AU34" s="507"/>
      <c r="AV34" s="507">
        <f t="shared" si="23"/>
        <v>0</v>
      </c>
      <c r="AW34" s="507"/>
      <c r="AX34" s="507"/>
      <c r="AY34" s="507"/>
      <c r="AZ34" s="507">
        <f t="shared" si="24"/>
        <v>0</v>
      </c>
      <c r="BA34" s="507"/>
      <c r="BB34" s="507"/>
      <c r="BC34" s="507"/>
      <c r="BD34" s="6"/>
      <c r="BF34" s="154"/>
      <c r="BG34" s="154"/>
      <c r="BH34" s="154"/>
      <c r="BI34" s="154"/>
      <c r="BJ34" s="154"/>
      <c r="BK34" s="229"/>
      <c r="BL34" s="230"/>
      <c r="BM34" s="230"/>
      <c r="BN34" s="230"/>
      <c r="BO34" s="230"/>
      <c r="BP34" s="230"/>
      <c r="BQ34" s="231"/>
      <c r="BR34" s="229"/>
      <c r="BS34" s="230"/>
      <c r="BT34" s="230"/>
      <c r="BU34" s="230"/>
      <c r="BV34" s="230"/>
      <c r="BW34" s="230"/>
      <c r="BX34" s="231"/>
      <c r="BY34" s="229"/>
      <c r="BZ34" s="230"/>
      <c r="CA34" s="230"/>
      <c r="CB34" s="230"/>
      <c r="CC34" s="230"/>
      <c r="CD34" s="230"/>
      <c r="CE34" s="231"/>
      <c r="CF34" s="229"/>
      <c r="CG34" s="230"/>
      <c r="CH34" s="230"/>
      <c r="CI34" s="230"/>
      <c r="CJ34" s="230"/>
      <c r="CK34" s="230"/>
      <c r="CL34" s="231"/>
      <c r="CM34" s="229"/>
      <c r="CN34" s="230"/>
      <c r="CO34" s="230"/>
      <c r="CP34" s="230"/>
      <c r="CQ34" s="230"/>
      <c r="CR34" s="230"/>
      <c r="CS34" s="231"/>
      <c r="CT34" s="229"/>
      <c r="CU34" s="230"/>
      <c r="CV34" s="230"/>
      <c r="CW34" s="230"/>
      <c r="CX34" s="230"/>
      <c r="CY34" s="230"/>
      <c r="CZ34" s="231"/>
      <c r="DA34" s="229"/>
      <c r="DB34" s="230"/>
      <c r="DC34" s="230"/>
      <c r="DD34" s="230"/>
      <c r="DE34" s="230"/>
      <c r="DF34" s="230"/>
      <c r="DG34" s="231"/>
      <c r="DH34" s="229"/>
      <c r="DI34" s="230"/>
      <c r="DJ34" s="230"/>
      <c r="DK34" s="230"/>
      <c r="DL34" s="230"/>
      <c r="DM34" s="230"/>
      <c r="DN34" s="231"/>
      <c r="DO34" s="229"/>
      <c r="DP34" s="230"/>
      <c r="DQ34" s="230"/>
      <c r="DR34" s="230"/>
      <c r="DS34" s="230"/>
      <c r="DT34" s="230"/>
      <c r="DU34" s="231"/>
      <c r="DV34" s="229"/>
      <c r="DW34" s="230"/>
      <c r="DX34" s="230"/>
      <c r="DY34" s="230"/>
      <c r="DZ34" s="230"/>
      <c r="EA34" s="230"/>
      <c r="EB34" s="231"/>
      <c r="EC34" s="229"/>
      <c r="ED34" s="230"/>
      <c r="EE34" s="230"/>
      <c r="EF34" s="230"/>
      <c r="EG34" s="230"/>
      <c r="EH34" s="230"/>
      <c r="EI34" s="231"/>
      <c r="EJ34" s="229"/>
      <c r="EK34" s="230"/>
      <c r="EL34" s="230"/>
      <c r="EM34" s="230"/>
      <c r="EN34" s="230"/>
      <c r="EO34" s="230"/>
      <c r="EP34" s="231"/>
      <c r="EQ34" s="293">
        <f t="shared" si="7"/>
        <v>0</v>
      </c>
      <c r="ER34" s="294">
        <f t="shared" si="8"/>
        <v>0</v>
      </c>
      <c r="ES34" s="294">
        <f t="shared" si="9"/>
        <v>0</v>
      </c>
      <c r="ET34" s="294">
        <f t="shared" si="10"/>
        <v>0</v>
      </c>
      <c r="EU34" s="294">
        <f t="shared" si="11"/>
        <v>0</v>
      </c>
      <c r="EV34" s="294">
        <f t="shared" si="12"/>
        <v>0</v>
      </c>
      <c r="EW34" s="295">
        <f t="shared" si="13"/>
        <v>0</v>
      </c>
    </row>
    <row r="35" spans="2:153" ht="30" customHeight="1">
      <c r="B35" s="5"/>
      <c r="C35" s="511" t="s">
        <v>243</v>
      </c>
      <c r="D35" s="512"/>
      <c r="E35" s="513" t="s">
        <v>244</v>
      </c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5"/>
      <c r="X35" s="510">
        <f>SUM(AB35:BC35)</f>
        <v>0</v>
      </c>
      <c r="Y35" s="510"/>
      <c r="Z35" s="510"/>
      <c r="AA35" s="510"/>
      <c r="AB35" s="510">
        <f t="shared" si="18"/>
        <v>0</v>
      </c>
      <c r="AC35" s="510"/>
      <c r="AD35" s="510"/>
      <c r="AE35" s="510"/>
      <c r="AF35" s="510">
        <f t="shared" si="19"/>
        <v>0</v>
      </c>
      <c r="AG35" s="510"/>
      <c r="AH35" s="510"/>
      <c r="AI35" s="510"/>
      <c r="AJ35" s="510">
        <f t="shared" si="20"/>
        <v>0</v>
      </c>
      <c r="AK35" s="510"/>
      <c r="AL35" s="510"/>
      <c r="AM35" s="510"/>
      <c r="AN35" s="510">
        <f t="shared" si="21"/>
        <v>0</v>
      </c>
      <c r="AO35" s="510"/>
      <c r="AP35" s="510"/>
      <c r="AQ35" s="510"/>
      <c r="AR35" s="510">
        <f t="shared" si="22"/>
        <v>0</v>
      </c>
      <c r="AS35" s="510"/>
      <c r="AT35" s="510"/>
      <c r="AU35" s="510"/>
      <c r="AV35" s="510">
        <f t="shared" si="23"/>
        <v>0</v>
      </c>
      <c r="AW35" s="510"/>
      <c r="AX35" s="510"/>
      <c r="AY35" s="510"/>
      <c r="AZ35" s="510">
        <f t="shared" si="24"/>
        <v>0</v>
      </c>
      <c r="BA35" s="510"/>
      <c r="BB35" s="510"/>
      <c r="BC35" s="510"/>
      <c r="BD35" s="6"/>
      <c r="BF35" s="154"/>
      <c r="BG35" s="154"/>
      <c r="BH35" s="154"/>
      <c r="BI35" s="154"/>
      <c r="BJ35" s="154"/>
      <c r="BK35" s="229"/>
      <c r="BL35" s="230"/>
      <c r="BM35" s="230"/>
      <c r="BN35" s="230"/>
      <c r="BO35" s="230"/>
      <c r="BP35" s="230"/>
      <c r="BQ35" s="231"/>
      <c r="BR35" s="229"/>
      <c r="BS35" s="230"/>
      <c r="BT35" s="230"/>
      <c r="BU35" s="230"/>
      <c r="BV35" s="230"/>
      <c r="BW35" s="230"/>
      <c r="BX35" s="231"/>
      <c r="BY35" s="229"/>
      <c r="BZ35" s="230"/>
      <c r="CA35" s="230"/>
      <c r="CB35" s="230"/>
      <c r="CC35" s="230"/>
      <c r="CD35" s="230"/>
      <c r="CE35" s="231"/>
      <c r="CF35" s="229"/>
      <c r="CG35" s="230"/>
      <c r="CH35" s="230"/>
      <c r="CI35" s="230"/>
      <c r="CJ35" s="230"/>
      <c r="CK35" s="230"/>
      <c r="CL35" s="231"/>
      <c r="CM35" s="229"/>
      <c r="CN35" s="230"/>
      <c r="CO35" s="230"/>
      <c r="CP35" s="230"/>
      <c r="CQ35" s="230"/>
      <c r="CR35" s="230"/>
      <c r="CS35" s="231"/>
      <c r="CT35" s="229"/>
      <c r="CU35" s="230"/>
      <c r="CV35" s="230"/>
      <c r="CW35" s="230"/>
      <c r="CX35" s="230"/>
      <c r="CY35" s="230"/>
      <c r="CZ35" s="231"/>
      <c r="DA35" s="229"/>
      <c r="DB35" s="230"/>
      <c r="DC35" s="230"/>
      <c r="DD35" s="230"/>
      <c r="DE35" s="230"/>
      <c r="DF35" s="230"/>
      <c r="DG35" s="231"/>
      <c r="DH35" s="229"/>
      <c r="DI35" s="230"/>
      <c r="DJ35" s="230"/>
      <c r="DK35" s="230"/>
      <c r="DL35" s="230"/>
      <c r="DM35" s="230"/>
      <c r="DN35" s="231"/>
      <c r="DO35" s="229"/>
      <c r="DP35" s="230"/>
      <c r="DQ35" s="230"/>
      <c r="DR35" s="230"/>
      <c r="DS35" s="230"/>
      <c r="DT35" s="230"/>
      <c r="DU35" s="231"/>
      <c r="DV35" s="229"/>
      <c r="DW35" s="230"/>
      <c r="DX35" s="230"/>
      <c r="DY35" s="230"/>
      <c r="DZ35" s="230"/>
      <c r="EA35" s="230"/>
      <c r="EB35" s="231"/>
      <c r="EC35" s="229"/>
      <c r="ED35" s="230"/>
      <c r="EE35" s="230"/>
      <c r="EF35" s="230"/>
      <c r="EG35" s="230"/>
      <c r="EH35" s="230"/>
      <c r="EI35" s="231"/>
      <c r="EJ35" s="229"/>
      <c r="EK35" s="230"/>
      <c r="EL35" s="230"/>
      <c r="EM35" s="230"/>
      <c r="EN35" s="230"/>
      <c r="EO35" s="230"/>
      <c r="EP35" s="231"/>
      <c r="EQ35" s="293">
        <f t="shared" si="7"/>
        <v>0</v>
      </c>
      <c r="ER35" s="294">
        <f t="shared" si="8"/>
        <v>0</v>
      </c>
      <c r="ES35" s="294">
        <f t="shared" si="9"/>
        <v>0</v>
      </c>
      <c r="ET35" s="294">
        <f t="shared" si="10"/>
        <v>0</v>
      </c>
      <c r="EU35" s="294">
        <f t="shared" si="11"/>
        <v>0</v>
      </c>
      <c r="EV35" s="294">
        <f t="shared" si="12"/>
        <v>0</v>
      </c>
      <c r="EW35" s="295">
        <f t="shared" si="13"/>
        <v>0</v>
      </c>
    </row>
    <row r="36" spans="2:153" ht="9.75" customHeight="1">
      <c r="B36" s="5"/>
      <c r="C36" s="636" t="s">
        <v>566</v>
      </c>
      <c r="D36" s="637"/>
      <c r="E36" s="589" t="s">
        <v>410</v>
      </c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1"/>
      <c r="X36" s="596">
        <f t="shared" si="14"/>
        <v>0</v>
      </c>
      <c r="Y36" s="596"/>
      <c r="Z36" s="596"/>
      <c r="AA36" s="596"/>
      <c r="AB36" s="596">
        <f t="shared" si="18"/>
        <v>0</v>
      </c>
      <c r="AC36" s="596"/>
      <c r="AD36" s="596"/>
      <c r="AE36" s="596"/>
      <c r="AF36" s="596">
        <f t="shared" si="19"/>
        <v>0</v>
      </c>
      <c r="AG36" s="596"/>
      <c r="AH36" s="596"/>
      <c r="AI36" s="596"/>
      <c r="AJ36" s="596">
        <f t="shared" si="20"/>
        <v>0</v>
      </c>
      <c r="AK36" s="596"/>
      <c r="AL36" s="596"/>
      <c r="AM36" s="596"/>
      <c r="AN36" s="596">
        <f t="shared" si="21"/>
        <v>0</v>
      </c>
      <c r="AO36" s="596"/>
      <c r="AP36" s="596"/>
      <c r="AQ36" s="596"/>
      <c r="AR36" s="596">
        <f t="shared" si="22"/>
        <v>0</v>
      </c>
      <c r="AS36" s="596"/>
      <c r="AT36" s="596"/>
      <c r="AU36" s="596"/>
      <c r="AV36" s="596">
        <f t="shared" si="23"/>
        <v>0</v>
      </c>
      <c r="AW36" s="596"/>
      <c r="AX36" s="596"/>
      <c r="AY36" s="596"/>
      <c r="AZ36" s="596">
        <f t="shared" si="24"/>
        <v>0</v>
      </c>
      <c r="BA36" s="596"/>
      <c r="BB36" s="596"/>
      <c r="BC36" s="596"/>
      <c r="BD36" s="6"/>
      <c r="BF36" s="154"/>
      <c r="BG36" s="154"/>
      <c r="BH36" s="154"/>
      <c r="BI36" s="154"/>
      <c r="BJ36" s="154"/>
      <c r="BK36" s="229"/>
      <c r="BL36" s="230"/>
      <c r="BM36" s="230"/>
      <c r="BN36" s="230"/>
      <c r="BO36" s="230"/>
      <c r="BP36" s="230"/>
      <c r="BQ36" s="231"/>
      <c r="BR36" s="229"/>
      <c r="BS36" s="230"/>
      <c r="BT36" s="230"/>
      <c r="BU36" s="230"/>
      <c r="BV36" s="230"/>
      <c r="BW36" s="230"/>
      <c r="BX36" s="231"/>
      <c r="BY36" s="229"/>
      <c r="BZ36" s="230"/>
      <c r="CA36" s="230"/>
      <c r="CB36" s="230"/>
      <c r="CC36" s="230"/>
      <c r="CD36" s="230"/>
      <c r="CE36" s="231"/>
      <c r="CF36" s="229"/>
      <c r="CG36" s="230"/>
      <c r="CH36" s="230"/>
      <c r="CI36" s="230"/>
      <c r="CJ36" s="230"/>
      <c r="CK36" s="230"/>
      <c r="CL36" s="231"/>
      <c r="CM36" s="229"/>
      <c r="CN36" s="230"/>
      <c r="CO36" s="230"/>
      <c r="CP36" s="230"/>
      <c r="CQ36" s="230"/>
      <c r="CR36" s="230"/>
      <c r="CS36" s="231"/>
      <c r="CT36" s="229"/>
      <c r="CU36" s="230"/>
      <c r="CV36" s="230"/>
      <c r="CW36" s="230"/>
      <c r="CX36" s="230"/>
      <c r="CY36" s="230"/>
      <c r="CZ36" s="231"/>
      <c r="DA36" s="229"/>
      <c r="DB36" s="230"/>
      <c r="DC36" s="230"/>
      <c r="DD36" s="230"/>
      <c r="DE36" s="230"/>
      <c r="DF36" s="230"/>
      <c r="DG36" s="231"/>
      <c r="DH36" s="229"/>
      <c r="DI36" s="230"/>
      <c r="DJ36" s="230"/>
      <c r="DK36" s="230"/>
      <c r="DL36" s="230"/>
      <c r="DM36" s="230"/>
      <c r="DN36" s="231"/>
      <c r="DO36" s="229"/>
      <c r="DP36" s="230"/>
      <c r="DQ36" s="230"/>
      <c r="DR36" s="230"/>
      <c r="DS36" s="230"/>
      <c r="DT36" s="230"/>
      <c r="DU36" s="231"/>
      <c r="DV36" s="229"/>
      <c r="DW36" s="230"/>
      <c r="DX36" s="230"/>
      <c r="DY36" s="230"/>
      <c r="DZ36" s="230"/>
      <c r="EA36" s="230"/>
      <c r="EB36" s="231"/>
      <c r="EC36" s="229"/>
      <c r="ED36" s="230"/>
      <c r="EE36" s="230"/>
      <c r="EF36" s="230"/>
      <c r="EG36" s="230"/>
      <c r="EH36" s="230"/>
      <c r="EI36" s="231"/>
      <c r="EJ36" s="229"/>
      <c r="EK36" s="230"/>
      <c r="EL36" s="230"/>
      <c r="EM36" s="230"/>
      <c r="EN36" s="230"/>
      <c r="EO36" s="230"/>
      <c r="EP36" s="231"/>
      <c r="EQ36" s="293">
        <f t="shared" si="7"/>
        <v>0</v>
      </c>
      <c r="ER36" s="294">
        <f t="shared" si="8"/>
        <v>0</v>
      </c>
      <c r="ES36" s="294">
        <f t="shared" si="9"/>
        <v>0</v>
      </c>
      <c r="ET36" s="294">
        <f t="shared" si="10"/>
        <v>0</v>
      </c>
      <c r="EU36" s="294">
        <f t="shared" si="11"/>
        <v>0</v>
      </c>
      <c r="EV36" s="294">
        <f t="shared" si="12"/>
        <v>0</v>
      </c>
      <c r="EW36" s="295">
        <f t="shared" si="13"/>
        <v>0</v>
      </c>
    </row>
    <row r="37" spans="2:153" ht="29.25" customHeight="1">
      <c r="B37" s="5"/>
      <c r="C37" s="508" t="s">
        <v>116</v>
      </c>
      <c r="D37" s="509"/>
      <c r="E37" s="493" t="s">
        <v>245</v>
      </c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5"/>
      <c r="X37" s="507">
        <f t="shared" si="14"/>
        <v>0</v>
      </c>
      <c r="Y37" s="507"/>
      <c r="Z37" s="507"/>
      <c r="AA37" s="507"/>
      <c r="AB37" s="507">
        <f t="shared" si="18"/>
        <v>0</v>
      </c>
      <c r="AC37" s="507"/>
      <c r="AD37" s="507"/>
      <c r="AE37" s="507"/>
      <c r="AF37" s="507">
        <f t="shared" si="19"/>
        <v>0</v>
      </c>
      <c r="AG37" s="507"/>
      <c r="AH37" s="507"/>
      <c r="AI37" s="507"/>
      <c r="AJ37" s="507">
        <f t="shared" si="20"/>
        <v>0</v>
      </c>
      <c r="AK37" s="507"/>
      <c r="AL37" s="507"/>
      <c r="AM37" s="507"/>
      <c r="AN37" s="507">
        <f t="shared" si="21"/>
        <v>0</v>
      </c>
      <c r="AO37" s="507"/>
      <c r="AP37" s="507"/>
      <c r="AQ37" s="507"/>
      <c r="AR37" s="507">
        <f t="shared" si="22"/>
        <v>0</v>
      </c>
      <c r="AS37" s="507"/>
      <c r="AT37" s="507"/>
      <c r="AU37" s="507"/>
      <c r="AV37" s="507">
        <f t="shared" si="23"/>
        <v>0</v>
      </c>
      <c r="AW37" s="507"/>
      <c r="AX37" s="507"/>
      <c r="AY37" s="507"/>
      <c r="AZ37" s="507">
        <f t="shared" si="24"/>
        <v>0</v>
      </c>
      <c r="BA37" s="507"/>
      <c r="BB37" s="507"/>
      <c r="BC37" s="507"/>
      <c r="BD37" s="6"/>
      <c r="BF37" s="154"/>
      <c r="BG37" s="154"/>
      <c r="BH37" s="154"/>
      <c r="BI37" s="154"/>
      <c r="BJ37" s="154"/>
      <c r="BK37" s="229"/>
      <c r="BL37" s="230"/>
      <c r="BM37" s="230"/>
      <c r="BN37" s="230"/>
      <c r="BO37" s="230"/>
      <c r="BP37" s="230"/>
      <c r="BQ37" s="231"/>
      <c r="BR37" s="229"/>
      <c r="BS37" s="230"/>
      <c r="BT37" s="230"/>
      <c r="BU37" s="230"/>
      <c r="BV37" s="230"/>
      <c r="BW37" s="230"/>
      <c r="BX37" s="231"/>
      <c r="BY37" s="229"/>
      <c r="BZ37" s="230"/>
      <c r="CA37" s="230"/>
      <c r="CB37" s="230"/>
      <c r="CC37" s="230"/>
      <c r="CD37" s="230"/>
      <c r="CE37" s="231"/>
      <c r="CF37" s="229"/>
      <c r="CG37" s="230"/>
      <c r="CH37" s="230"/>
      <c r="CI37" s="230"/>
      <c r="CJ37" s="230"/>
      <c r="CK37" s="230"/>
      <c r="CL37" s="231"/>
      <c r="CM37" s="229"/>
      <c r="CN37" s="230"/>
      <c r="CO37" s="230"/>
      <c r="CP37" s="230"/>
      <c r="CQ37" s="230"/>
      <c r="CR37" s="230"/>
      <c r="CS37" s="231"/>
      <c r="CT37" s="229"/>
      <c r="CU37" s="230"/>
      <c r="CV37" s="230"/>
      <c r="CW37" s="230"/>
      <c r="CX37" s="230"/>
      <c r="CY37" s="230"/>
      <c r="CZ37" s="231"/>
      <c r="DA37" s="229"/>
      <c r="DB37" s="230"/>
      <c r="DC37" s="230"/>
      <c r="DD37" s="230"/>
      <c r="DE37" s="230"/>
      <c r="DF37" s="230"/>
      <c r="DG37" s="231"/>
      <c r="DH37" s="229"/>
      <c r="DI37" s="230"/>
      <c r="DJ37" s="230"/>
      <c r="DK37" s="230"/>
      <c r="DL37" s="230"/>
      <c r="DM37" s="230"/>
      <c r="DN37" s="231"/>
      <c r="DO37" s="229"/>
      <c r="DP37" s="230"/>
      <c r="DQ37" s="230"/>
      <c r="DR37" s="230"/>
      <c r="DS37" s="230"/>
      <c r="DT37" s="230"/>
      <c r="DU37" s="231"/>
      <c r="DV37" s="229"/>
      <c r="DW37" s="230"/>
      <c r="DX37" s="230"/>
      <c r="DY37" s="230"/>
      <c r="DZ37" s="230"/>
      <c r="EA37" s="230"/>
      <c r="EB37" s="231"/>
      <c r="EC37" s="229"/>
      <c r="ED37" s="230"/>
      <c r="EE37" s="230"/>
      <c r="EF37" s="230"/>
      <c r="EG37" s="230"/>
      <c r="EH37" s="230"/>
      <c r="EI37" s="231"/>
      <c r="EJ37" s="229"/>
      <c r="EK37" s="230"/>
      <c r="EL37" s="230"/>
      <c r="EM37" s="230"/>
      <c r="EN37" s="230"/>
      <c r="EO37" s="230"/>
      <c r="EP37" s="231"/>
      <c r="EQ37" s="293">
        <f t="shared" si="7"/>
        <v>0</v>
      </c>
      <c r="ER37" s="294">
        <f t="shared" si="8"/>
        <v>0</v>
      </c>
      <c r="ES37" s="294">
        <f t="shared" si="9"/>
        <v>0</v>
      </c>
      <c r="ET37" s="294">
        <f t="shared" si="10"/>
        <v>0</v>
      </c>
      <c r="EU37" s="294">
        <f t="shared" si="11"/>
        <v>0</v>
      </c>
      <c r="EV37" s="294">
        <f t="shared" si="12"/>
        <v>0</v>
      </c>
      <c r="EW37" s="295">
        <f t="shared" si="13"/>
        <v>0</v>
      </c>
    </row>
    <row r="38" spans="2:153" ht="29.25" customHeight="1">
      <c r="B38" s="5"/>
      <c r="C38" s="508" t="s">
        <v>246</v>
      </c>
      <c r="D38" s="509"/>
      <c r="E38" s="493" t="s">
        <v>247</v>
      </c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5"/>
      <c r="X38" s="507">
        <f>SUM(AB38:BC38)</f>
        <v>0</v>
      </c>
      <c r="Y38" s="507"/>
      <c r="Z38" s="507"/>
      <c r="AA38" s="507"/>
      <c r="AB38" s="507">
        <f t="shared" si="18"/>
        <v>0</v>
      </c>
      <c r="AC38" s="507"/>
      <c r="AD38" s="507"/>
      <c r="AE38" s="507"/>
      <c r="AF38" s="507">
        <f t="shared" si="19"/>
        <v>0</v>
      </c>
      <c r="AG38" s="507"/>
      <c r="AH38" s="507"/>
      <c r="AI38" s="507"/>
      <c r="AJ38" s="507">
        <f t="shared" si="20"/>
        <v>0</v>
      </c>
      <c r="AK38" s="507"/>
      <c r="AL38" s="507"/>
      <c r="AM38" s="507"/>
      <c r="AN38" s="507">
        <f t="shared" si="21"/>
        <v>0</v>
      </c>
      <c r="AO38" s="507"/>
      <c r="AP38" s="507"/>
      <c r="AQ38" s="507"/>
      <c r="AR38" s="507">
        <f t="shared" si="22"/>
        <v>0</v>
      </c>
      <c r="AS38" s="507"/>
      <c r="AT38" s="507"/>
      <c r="AU38" s="507"/>
      <c r="AV38" s="507">
        <f t="shared" si="23"/>
        <v>0</v>
      </c>
      <c r="AW38" s="507"/>
      <c r="AX38" s="507"/>
      <c r="AY38" s="507"/>
      <c r="AZ38" s="507">
        <f t="shared" si="24"/>
        <v>0</v>
      </c>
      <c r="BA38" s="507"/>
      <c r="BB38" s="507"/>
      <c r="BC38" s="507"/>
      <c r="BD38" s="6"/>
      <c r="BF38" s="154"/>
      <c r="BG38" s="154"/>
      <c r="BH38" s="154"/>
      <c r="BI38" s="154"/>
      <c r="BJ38" s="154"/>
      <c r="BK38" s="229"/>
      <c r="BL38" s="230"/>
      <c r="BM38" s="230"/>
      <c r="BN38" s="230"/>
      <c r="BO38" s="230"/>
      <c r="BP38" s="230"/>
      <c r="BQ38" s="231"/>
      <c r="BR38" s="229"/>
      <c r="BS38" s="230"/>
      <c r="BT38" s="230"/>
      <c r="BU38" s="230"/>
      <c r="BV38" s="230"/>
      <c r="BW38" s="230"/>
      <c r="BX38" s="231"/>
      <c r="BY38" s="229"/>
      <c r="BZ38" s="230"/>
      <c r="CA38" s="230"/>
      <c r="CB38" s="230"/>
      <c r="CC38" s="230"/>
      <c r="CD38" s="230"/>
      <c r="CE38" s="231"/>
      <c r="CF38" s="229"/>
      <c r="CG38" s="230"/>
      <c r="CH38" s="230"/>
      <c r="CI38" s="230"/>
      <c r="CJ38" s="230"/>
      <c r="CK38" s="230"/>
      <c r="CL38" s="231"/>
      <c r="CM38" s="229"/>
      <c r="CN38" s="230"/>
      <c r="CO38" s="230"/>
      <c r="CP38" s="230"/>
      <c r="CQ38" s="230"/>
      <c r="CR38" s="230"/>
      <c r="CS38" s="231"/>
      <c r="CT38" s="229"/>
      <c r="CU38" s="230"/>
      <c r="CV38" s="230"/>
      <c r="CW38" s="230"/>
      <c r="CX38" s="230"/>
      <c r="CY38" s="230"/>
      <c r="CZ38" s="231"/>
      <c r="DA38" s="229"/>
      <c r="DB38" s="230"/>
      <c r="DC38" s="230"/>
      <c r="DD38" s="230"/>
      <c r="DE38" s="230"/>
      <c r="DF38" s="230"/>
      <c r="DG38" s="231"/>
      <c r="DH38" s="229"/>
      <c r="DI38" s="230"/>
      <c r="DJ38" s="230"/>
      <c r="DK38" s="230"/>
      <c r="DL38" s="230"/>
      <c r="DM38" s="230"/>
      <c r="DN38" s="231"/>
      <c r="DO38" s="229"/>
      <c r="DP38" s="230"/>
      <c r="DQ38" s="230"/>
      <c r="DR38" s="230"/>
      <c r="DS38" s="230"/>
      <c r="DT38" s="230"/>
      <c r="DU38" s="231"/>
      <c r="DV38" s="229"/>
      <c r="DW38" s="230"/>
      <c r="DX38" s="230"/>
      <c r="DY38" s="230"/>
      <c r="DZ38" s="230"/>
      <c r="EA38" s="230"/>
      <c r="EB38" s="231"/>
      <c r="EC38" s="229"/>
      <c r="ED38" s="230"/>
      <c r="EE38" s="230"/>
      <c r="EF38" s="230"/>
      <c r="EG38" s="230"/>
      <c r="EH38" s="230"/>
      <c r="EI38" s="231"/>
      <c r="EJ38" s="229"/>
      <c r="EK38" s="230"/>
      <c r="EL38" s="230"/>
      <c r="EM38" s="230"/>
      <c r="EN38" s="230"/>
      <c r="EO38" s="230"/>
      <c r="EP38" s="231"/>
      <c r="EQ38" s="293">
        <f t="shared" si="7"/>
        <v>0</v>
      </c>
      <c r="ER38" s="294">
        <f t="shared" si="8"/>
        <v>0</v>
      </c>
      <c r="ES38" s="294">
        <f t="shared" si="9"/>
        <v>0</v>
      </c>
      <c r="ET38" s="294">
        <f t="shared" si="10"/>
        <v>0</v>
      </c>
      <c r="EU38" s="294">
        <f t="shared" si="11"/>
        <v>0</v>
      </c>
      <c r="EV38" s="294">
        <f t="shared" si="12"/>
        <v>0</v>
      </c>
      <c r="EW38" s="295">
        <f t="shared" si="13"/>
        <v>0</v>
      </c>
    </row>
    <row r="39" spans="2:153" ht="18.75" customHeight="1">
      <c r="B39" s="5"/>
      <c r="C39" s="508" t="s">
        <v>544</v>
      </c>
      <c r="D39" s="509"/>
      <c r="E39" s="493" t="s">
        <v>248</v>
      </c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5"/>
      <c r="X39" s="507">
        <f t="shared" si="14"/>
        <v>0</v>
      </c>
      <c r="Y39" s="507"/>
      <c r="Z39" s="507"/>
      <c r="AA39" s="507"/>
      <c r="AB39" s="507">
        <f t="shared" si="18"/>
        <v>0</v>
      </c>
      <c r="AC39" s="507"/>
      <c r="AD39" s="507"/>
      <c r="AE39" s="507"/>
      <c r="AF39" s="507">
        <f t="shared" si="19"/>
        <v>0</v>
      </c>
      <c r="AG39" s="507"/>
      <c r="AH39" s="507"/>
      <c r="AI39" s="507"/>
      <c r="AJ39" s="507">
        <f t="shared" si="20"/>
        <v>0</v>
      </c>
      <c r="AK39" s="507"/>
      <c r="AL39" s="507"/>
      <c r="AM39" s="507"/>
      <c r="AN39" s="507">
        <f t="shared" si="21"/>
        <v>0</v>
      </c>
      <c r="AO39" s="507"/>
      <c r="AP39" s="507"/>
      <c r="AQ39" s="507"/>
      <c r="AR39" s="507">
        <f t="shared" si="22"/>
        <v>0</v>
      </c>
      <c r="AS39" s="507"/>
      <c r="AT39" s="507"/>
      <c r="AU39" s="507"/>
      <c r="AV39" s="507">
        <f t="shared" si="23"/>
        <v>0</v>
      </c>
      <c r="AW39" s="507"/>
      <c r="AX39" s="507"/>
      <c r="AY39" s="507"/>
      <c r="AZ39" s="507">
        <f t="shared" si="24"/>
        <v>0</v>
      </c>
      <c r="BA39" s="507"/>
      <c r="BB39" s="507"/>
      <c r="BC39" s="507"/>
      <c r="BD39" s="6"/>
      <c r="BF39" s="154"/>
      <c r="BG39" s="154"/>
      <c r="BH39" s="154"/>
      <c r="BI39" s="154"/>
      <c r="BJ39" s="154"/>
      <c r="BK39" s="229"/>
      <c r="BL39" s="230"/>
      <c r="BM39" s="230"/>
      <c r="BN39" s="230"/>
      <c r="BO39" s="230"/>
      <c r="BP39" s="230"/>
      <c r="BQ39" s="231"/>
      <c r="BR39" s="229"/>
      <c r="BS39" s="230"/>
      <c r="BT39" s="230"/>
      <c r="BU39" s="230"/>
      <c r="BV39" s="230"/>
      <c r="BW39" s="230"/>
      <c r="BX39" s="231"/>
      <c r="BY39" s="229"/>
      <c r="BZ39" s="230"/>
      <c r="CA39" s="230"/>
      <c r="CB39" s="230"/>
      <c r="CC39" s="230"/>
      <c r="CD39" s="230"/>
      <c r="CE39" s="231"/>
      <c r="CF39" s="229"/>
      <c r="CG39" s="230"/>
      <c r="CH39" s="230"/>
      <c r="CI39" s="230"/>
      <c r="CJ39" s="230"/>
      <c r="CK39" s="230"/>
      <c r="CL39" s="231"/>
      <c r="CM39" s="229"/>
      <c r="CN39" s="230"/>
      <c r="CO39" s="230"/>
      <c r="CP39" s="230"/>
      <c r="CQ39" s="230"/>
      <c r="CR39" s="230"/>
      <c r="CS39" s="231"/>
      <c r="CT39" s="229"/>
      <c r="CU39" s="230"/>
      <c r="CV39" s="230"/>
      <c r="CW39" s="230"/>
      <c r="CX39" s="230"/>
      <c r="CY39" s="230"/>
      <c r="CZ39" s="231"/>
      <c r="DA39" s="229"/>
      <c r="DB39" s="230"/>
      <c r="DC39" s="230"/>
      <c r="DD39" s="230"/>
      <c r="DE39" s="230"/>
      <c r="DF39" s="230"/>
      <c r="DG39" s="231"/>
      <c r="DH39" s="229"/>
      <c r="DI39" s="230"/>
      <c r="DJ39" s="230"/>
      <c r="DK39" s="230"/>
      <c r="DL39" s="230"/>
      <c r="DM39" s="230"/>
      <c r="DN39" s="231"/>
      <c r="DO39" s="229"/>
      <c r="DP39" s="230"/>
      <c r="DQ39" s="230"/>
      <c r="DR39" s="230"/>
      <c r="DS39" s="230"/>
      <c r="DT39" s="230"/>
      <c r="DU39" s="231"/>
      <c r="DV39" s="229"/>
      <c r="DW39" s="230"/>
      <c r="DX39" s="230"/>
      <c r="DY39" s="230"/>
      <c r="DZ39" s="230"/>
      <c r="EA39" s="230"/>
      <c r="EB39" s="231"/>
      <c r="EC39" s="229"/>
      <c r="ED39" s="230"/>
      <c r="EE39" s="230"/>
      <c r="EF39" s="230"/>
      <c r="EG39" s="230"/>
      <c r="EH39" s="230"/>
      <c r="EI39" s="231"/>
      <c r="EJ39" s="229"/>
      <c r="EK39" s="230"/>
      <c r="EL39" s="230"/>
      <c r="EM39" s="230"/>
      <c r="EN39" s="230"/>
      <c r="EO39" s="230"/>
      <c r="EP39" s="231"/>
      <c r="EQ39" s="293">
        <f t="shared" si="7"/>
        <v>0</v>
      </c>
      <c r="ER39" s="294">
        <f t="shared" si="8"/>
        <v>0</v>
      </c>
      <c r="ES39" s="294">
        <f t="shared" si="9"/>
        <v>0</v>
      </c>
      <c r="ET39" s="294">
        <f t="shared" si="10"/>
        <v>0</v>
      </c>
      <c r="EU39" s="294">
        <f t="shared" si="11"/>
        <v>0</v>
      </c>
      <c r="EV39" s="294">
        <f t="shared" si="12"/>
        <v>0</v>
      </c>
      <c r="EW39" s="295">
        <f t="shared" si="13"/>
        <v>0</v>
      </c>
    </row>
    <row r="40" spans="2:153" ht="18.75" customHeight="1">
      <c r="B40" s="5"/>
      <c r="C40" s="508" t="s">
        <v>249</v>
      </c>
      <c r="D40" s="509"/>
      <c r="E40" s="493" t="s">
        <v>250</v>
      </c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5"/>
      <c r="X40" s="507">
        <f>SUM(AB40:BC40)</f>
        <v>0</v>
      </c>
      <c r="Y40" s="507"/>
      <c r="Z40" s="507"/>
      <c r="AA40" s="507"/>
      <c r="AB40" s="507">
        <f t="shared" si="18"/>
        <v>0</v>
      </c>
      <c r="AC40" s="507"/>
      <c r="AD40" s="507"/>
      <c r="AE40" s="507"/>
      <c r="AF40" s="507">
        <f t="shared" si="19"/>
        <v>0</v>
      </c>
      <c r="AG40" s="507"/>
      <c r="AH40" s="507"/>
      <c r="AI40" s="507"/>
      <c r="AJ40" s="507">
        <f t="shared" si="20"/>
        <v>0</v>
      </c>
      <c r="AK40" s="507"/>
      <c r="AL40" s="507"/>
      <c r="AM40" s="507"/>
      <c r="AN40" s="507">
        <f t="shared" si="21"/>
        <v>0</v>
      </c>
      <c r="AO40" s="507"/>
      <c r="AP40" s="507"/>
      <c r="AQ40" s="507"/>
      <c r="AR40" s="507">
        <f t="shared" si="22"/>
        <v>0</v>
      </c>
      <c r="AS40" s="507"/>
      <c r="AT40" s="507"/>
      <c r="AU40" s="507"/>
      <c r="AV40" s="507">
        <f t="shared" si="23"/>
        <v>0</v>
      </c>
      <c r="AW40" s="507"/>
      <c r="AX40" s="507"/>
      <c r="AY40" s="507"/>
      <c r="AZ40" s="507">
        <f t="shared" si="24"/>
        <v>0</v>
      </c>
      <c r="BA40" s="507"/>
      <c r="BB40" s="507"/>
      <c r="BC40" s="507"/>
      <c r="BD40" s="6"/>
      <c r="BF40" s="154"/>
      <c r="BG40" s="154"/>
      <c r="BH40" s="154"/>
      <c r="BI40" s="154"/>
      <c r="BJ40" s="154"/>
      <c r="BK40" s="384">
        <f>BK41+BK42</f>
        <v>0</v>
      </c>
      <c r="BL40" s="384">
        <f aca="true" t="shared" si="25" ref="BL40:BQ40">BL41+BL42</f>
        <v>0</v>
      </c>
      <c r="BM40" s="384">
        <f t="shared" si="25"/>
        <v>0</v>
      </c>
      <c r="BN40" s="384">
        <f t="shared" si="25"/>
        <v>0</v>
      </c>
      <c r="BO40" s="384">
        <f t="shared" si="25"/>
        <v>0</v>
      </c>
      <c r="BP40" s="384">
        <f t="shared" si="25"/>
        <v>0</v>
      </c>
      <c r="BQ40" s="384">
        <f t="shared" si="25"/>
        <v>0</v>
      </c>
      <c r="BR40" s="384">
        <f aca="true" t="shared" si="26" ref="BR40:CW40">BR41+BR42</f>
        <v>0</v>
      </c>
      <c r="BS40" s="384">
        <f t="shared" si="26"/>
        <v>0</v>
      </c>
      <c r="BT40" s="384">
        <f t="shared" si="26"/>
        <v>0</v>
      </c>
      <c r="BU40" s="384">
        <f t="shared" si="26"/>
        <v>0</v>
      </c>
      <c r="BV40" s="384">
        <f t="shared" si="26"/>
        <v>0</v>
      </c>
      <c r="BW40" s="384">
        <f t="shared" si="26"/>
        <v>0</v>
      </c>
      <c r="BX40" s="384">
        <f t="shared" si="26"/>
        <v>0</v>
      </c>
      <c r="BY40" s="384">
        <f t="shared" si="26"/>
        <v>0</v>
      </c>
      <c r="BZ40" s="384">
        <f t="shared" si="26"/>
        <v>0</v>
      </c>
      <c r="CA40" s="384">
        <f t="shared" si="26"/>
        <v>0</v>
      </c>
      <c r="CB40" s="384">
        <f t="shared" si="26"/>
        <v>0</v>
      </c>
      <c r="CC40" s="384">
        <f t="shared" si="26"/>
        <v>0</v>
      </c>
      <c r="CD40" s="384">
        <f t="shared" si="26"/>
        <v>0</v>
      </c>
      <c r="CE40" s="384">
        <f t="shared" si="26"/>
        <v>0</v>
      </c>
      <c r="CF40" s="384">
        <f t="shared" si="26"/>
        <v>0</v>
      </c>
      <c r="CG40" s="384">
        <f t="shared" si="26"/>
        <v>0</v>
      </c>
      <c r="CH40" s="384">
        <f t="shared" si="26"/>
        <v>0</v>
      </c>
      <c r="CI40" s="384">
        <f t="shared" si="26"/>
        <v>0</v>
      </c>
      <c r="CJ40" s="384">
        <f t="shared" si="26"/>
        <v>0</v>
      </c>
      <c r="CK40" s="384">
        <f t="shared" si="26"/>
        <v>0</v>
      </c>
      <c r="CL40" s="384">
        <f t="shared" si="26"/>
        <v>0</v>
      </c>
      <c r="CM40" s="384">
        <f t="shared" si="26"/>
        <v>0</v>
      </c>
      <c r="CN40" s="384">
        <f t="shared" si="26"/>
        <v>0</v>
      </c>
      <c r="CO40" s="384">
        <f t="shared" si="26"/>
        <v>0</v>
      </c>
      <c r="CP40" s="384">
        <f t="shared" si="26"/>
        <v>0</v>
      </c>
      <c r="CQ40" s="384">
        <f t="shared" si="26"/>
        <v>0</v>
      </c>
      <c r="CR40" s="384">
        <f t="shared" si="26"/>
        <v>0</v>
      </c>
      <c r="CS40" s="384">
        <f t="shared" si="26"/>
        <v>0</v>
      </c>
      <c r="CT40" s="384">
        <f t="shared" si="26"/>
        <v>0</v>
      </c>
      <c r="CU40" s="384">
        <f t="shared" si="26"/>
        <v>0</v>
      </c>
      <c r="CV40" s="384">
        <f t="shared" si="26"/>
        <v>0</v>
      </c>
      <c r="CW40" s="384">
        <f t="shared" si="26"/>
        <v>0</v>
      </c>
      <c r="CX40" s="384">
        <f aca="true" t="shared" si="27" ref="CX40:EC40">CX41+CX42</f>
        <v>0</v>
      </c>
      <c r="CY40" s="384">
        <f t="shared" si="27"/>
        <v>0</v>
      </c>
      <c r="CZ40" s="384">
        <f t="shared" si="27"/>
        <v>0</v>
      </c>
      <c r="DA40" s="384">
        <f t="shared" si="27"/>
        <v>0</v>
      </c>
      <c r="DB40" s="384">
        <f t="shared" si="27"/>
        <v>0</v>
      </c>
      <c r="DC40" s="384">
        <f t="shared" si="27"/>
        <v>0</v>
      </c>
      <c r="DD40" s="384">
        <f t="shared" si="27"/>
        <v>0</v>
      </c>
      <c r="DE40" s="384">
        <f t="shared" si="27"/>
        <v>0</v>
      </c>
      <c r="DF40" s="384">
        <f t="shared" si="27"/>
        <v>0</v>
      </c>
      <c r="DG40" s="384">
        <f t="shared" si="27"/>
        <v>0</v>
      </c>
      <c r="DH40" s="384">
        <f t="shared" si="27"/>
        <v>0</v>
      </c>
      <c r="DI40" s="384">
        <f t="shared" si="27"/>
        <v>0</v>
      </c>
      <c r="DJ40" s="384">
        <f t="shared" si="27"/>
        <v>0</v>
      </c>
      <c r="DK40" s="384">
        <f t="shared" si="27"/>
        <v>0</v>
      </c>
      <c r="DL40" s="384">
        <f t="shared" si="27"/>
        <v>0</v>
      </c>
      <c r="DM40" s="384">
        <f t="shared" si="27"/>
        <v>0</v>
      </c>
      <c r="DN40" s="384">
        <f t="shared" si="27"/>
        <v>0</v>
      </c>
      <c r="DO40" s="384">
        <f t="shared" si="27"/>
        <v>0</v>
      </c>
      <c r="DP40" s="384">
        <f t="shared" si="27"/>
        <v>0</v>
      </c>
      <c r="DQ40" s="384">
        <f t="shared" si="27"/>
        <v>0</v>
      </c>
      <c r="DR40" s="384">
        <f t="shared" si="27"/>
        <v>0</v>
      </c>
      <c r="DS40" s="384">
        <f t="shared" si="27"/>
        <v>0</v>
      </c>
      <c r="DT40" s="384">
        <f t="shared" si="27"/>
        <v>0</v>
      </c>
      <c r="DU40" s="384">
        <f t="shared" si="27"/>
        <v>0</v>
      </c>
      <c r="DV40" s="384">
        <f t="shared" si="27"/>
        <v>0</v>
      </c>
      <c r="DW40" s="384">
        <f t="shared" si="27"/>
        <v>0</v>
      </c>
      <c r="DX40" s="384">
        <f t="shared" si="27"/>
        <v>0</v>
      </c>
      <c r="DY40" s="384">
        <f t="shared" si="27"/>
        <v>0</v>
      </c>
      <c r="DZ40" s="384">
        <f t="shared" si="27"/>
        <v>0</v>
      </c>
      <c r="EA40" s="384">
        <f t="shared" si="27"/>
        <v>0</v>
      </c>
      <c r="EB40" s="384">
        <f t="shared" si="27"/>
        <v>0</v>
      </c>
      <c r="EC40" s="384">
        <f t="shared" si="27"/>
        <v>0</v>
      </c>
      <c r="ED40" s="384">
        <f aca="true" t="shared" si="28" ref="ED40:EP40">ED41+ED42</f>
        <v>0</v>
      </c>
      <c r="EE40" s="384">
        <f t="shared" si="28"/>
        <v>0</v>
      </c>
      <c r="EF40" s="384">
        <f t="shared" si="28"/>
        <v>0</v>
      </c>
      <c r="EG40" s="384">
        <f t="shared" si="28"/>
        <v>0</v>
      </c>
      <c r="EH40" s="384">
        <f t="shared" si="28"/>
        <v>0</v>
      </c>
      <c r="EI40" s="384">
        <f t="shared" si="28"/>
        <v>0</v>
      </c>
      <c r="EJ40" s="384">
        <f t="shared" si="28"/>
        <v>0</v>
      </c>
      <c r="EK40" s="384">
        <f t="shared" si="28"/>
        <v>0</v>
      </c>
      <c r="EL40" s="384">
        <f t="shared" si="28"/>
        <v>0</v>
      </c>
      <c r="EM40" s="384">
        <f t="shared" si="28"/>
        <v>0</v>
      </c>
      <c r="EN40" s="384">
        <f t="shared" si="28"/>
        <v>0</v>
      </c>
      <c r="EO40" s="384">
        <f t="shared" si="28"/>
        <v>0</v>
      </c>
      <c r="EP40" s="384">
        <f t="shared" si="28"/>
        <v>0</v>
      </c>
      <c r="EQ40" s="293">
        <f t="shared" si="7"/>
        <v>0</v>
      </c>
      <c r="ER40" s="294">
        <f t="shared" si="8"/>
        <v>0</v>
      </c>
      <c r="ES40" s="294">
        <f t="shared" si="9"/>
        <v>0</v>
      </c>
      <c r="ET40" s="294">
        <f t="shared" si="10"/>
        <v>0</v>
      </c>
      <c r="EU40" s="294">
        <f t="shared" si="11"/>
        <v>0</v>
      </c>
      <c r="EV40" s="294">
        <f t="shared" si="12"/>
        <v>0</v>
      </c>
      <c r="EW40" s="295">
        <f t="shared" si="13"/>
        <v>0</v>
      </c>
    </row>
    <row r="41" spans="2:153" ht="22.5" customHeight="1">
      <c r="B41" s="5"/>
      <c r="C41" s="508" t="s">
        <v>425</v>
      </c>
      <c r="D41" s="509"/>
      <c r="E41" s="493" t="s">
        <v>251</v>
      </c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5"/>
      <c r="X41" s="507">
        <f t="shared" si="14"/>
        <v>0</v>
      </c>
      <c r="Y41" s="507"/>
      <c r="Z41" s="507"/>
      <c r="AA41" s="507"/>
      <c r="AB41" s="507">
        <f t="shared" si="18"/>
        <v>0</v>
      </c>
      <c r="AC41" s="507"/>
      <c r="AD41" s="507"/>
      <c r="AE41" s="507"/>
      <c r="AF41" s="507">
        <f t="shared" si="19"/>
        <v>0</v>
      </c>
      <c r="AG41" s="507"/>
      <c r="AH41" s="507"/>
      <c r="AI41" s="507"/>
      <c r="AJ41" s="507">
        <f t="shared" si="20"/>
        <v>0</v>
      </c>
      <c r="AK41" s="507"/>
      <c r="AL41" s="507"/>
      <c r="AM41" s="507"/>
      <c r="AN41" s="507">
        <f t="shared" si="21"/>
        <v>0</v>
      </c>
      <c r="AO41" s="507"/>
      <c r="AP41" s="507"/>
      <c r="AQ41" s="507"/>
      <c r="AR41" s="507">
        <f t="shared" si="22"/>
        <v>0</v>
      </c>
      <c r="AS41" s="507"/>
      <c r="AT41" s="507"/>
      <c r="AU41" s="507"/>
      <c r="AV41" s="507">
        <f t="shared" si="23"/>
        <v>0</v>
      </c>
      <c r="AW41" s="507"/>
      <c r="AX41" s="507"/>
      <c r="AY41" s="507"/>
      <c r="AZ41" s="507">
        <f t="shared" si="24"/>
        <v>0</v>
      </c>
      <c r="BA41" s="507"/>
      <c r="BB41" s="507"/>
      <c r="BC41" s="507"/>
      <c r="BD41" s="6"/>
      <c r="BF41" s="154"/>
      <c r="BG41" s="154"/>
      <c r="BH41" s="154"/>
      <c r="BI41" s="154"/>
      <c r="BJ41" s="154"/>
      <c r="BK41" s="229"/>
      <c r="BL41" s="230"/>
      <c r="BM41" s="230"/>
      <c r="BN41" s="230"/>
      <c r="BO41" s="230"/>
      <c r="BP41" s="230"/>
      <c r="BQ41" s="231"/>
      <c r="BR41" s="229"/>
      <c r="BS41" s="230"/>
      <c r="BT41" s="230"/>
      <c r="BU41" s="230"/>
      <c r="BV41" s="230"/>
      <c r="BW41" s="230"/>
      <c r="BX41" s="231"/>
      <c r="BY41" s="229"/>
      <c r="BZ41" s="230"/>
      <c r="CA41" s="230"/>
      <c r="CB41" s="230"/>
      <c r="CC41" s="230"/>
      <c r="CD41" s="230"/>
      <c r="CE41" s="231"/>
      <c r="CF41" s="229"/>
      <c r="CG41" s="230"/>
      <c r="CH41" s="230"/>
      <c r="CI41" s="230"/>
      <c r="CJ41" s="230"/>
      <c r="CK41" s="230"/>
      <c r="CL41" s="231"/>
      <c r="CM41" s="229"/>
      <c r="CN41" s="230"/>
      <c r="CO41" s="230"/>
      <c r="CP41" s="230"/>
      <c r="CQ41" s="230"/>
      <c r="CR41" s="230"/>
      <c r="CS41" s="231"/>
      <c r="CT41" s="229"/>
      <c r="CU41" s="230"/>
      <c r="CV41" s="230"/>
      <c r="CW41" s="230"/>
      <c r="CX41" s="230"/>
      <c r="CY41" s="230"/>
      <c r="CZ41" s="231"/>
      <c r="DA41" s="229"/>
      <c r="DB41" s="230"/>
      <c r="DC41" s="230"/>
      <c r="DD41" s="230"/>
      <c r="DE41" s="230"/>
      <c r="DF41" s="230"/>
      <c r="DG41" s="231"/>
      <c r="DH41" s="229"/>
      <c r="DI41" s="230"/>
      <c r="DJ41" s="230"/>
      <c r="DK41" s="230"/>
      <c r="DL41" s="230"/>
      <c r="DM41" s="230"/>
      <c r="DN41" s="231"/>
      <c r="DO41" s="229"/>
      <c r="DP41" s="230"/>
      <c r="DQ41" s="230"/>
      <c r="DR41" s="230"/>
      <c r="DS41" s="230"/>
      <c r="DT41" s="230"/>
      <c r="DU41" s="231"/>
      <c r="DV41" s="229"/>
      <c r="DW41" s="230"/>
      <c r="DX41" s="230"/>
      <c r="DY41" s="230"/>
      <c r="DZ41" s="230"/>
      <c r="EA41" s="230"/>
      <c r="EB41" s="231"/>
      <c r="EC41" s="229"/>
      <c r="ED41" s="230"/>
      <c r="EE41" s="230"/>
      <c r="EF41" s="230"/>
      <c r="EG41" s="230"/>
      <c r="EH41" s="230"/>
      <c r="EI41" s="231"/>
      <c r="EJ41" s="229"/>
      <c r="EK41" s="230"/>
      <c r="EL41" s="230"/>
      <c r="EM41" s="230"/>
      <c r="EN41" s="230"/>
      <c r="EO41" s="230"/>
      <c r="EP41" s="231"/>
      <c r="EQ41" s="293">
        <f t="shared" si="7"/>
        <v>0</v>
      </c>
      <c r="ER41" s="294">
        <f t="shared" si="8"/>
        <v>0</v>
      </c>
      <c r="ES41" s="294">
        <f t="shared" si="9"/>
        <v>0</v>
      </c>
      <c r="ET41" s="294">
        <f t="shared" si="10"/>
        <v>0</v>
      </c>
      <c r="EU41" s="294">
        <f t="shared" si="11"/>
        <v>0</v>
      </c>
      <c r="EV41" s="294">
        <f t="shared" si="12"/>
        <v>0</v>
      </c>
      <c r="EW41" s="295">
        <f t="shared" si="13"/>
        <v>0</v>
      </c>
    </row>
    <row r="42" spans="2:153" ht="30.75" customHeight="1">
      <c r="B42" s="5"/>
      <c r="C42" s="508" t="s">
        <v>426</v>
      </c>
      <c r="D42" s="509"/>
      <c r="E42" s="493" t="s">
        <v>252</v>
      </c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5"/>
      <c r="X42" s="507">
        <f>SUM(AB42:BC42)</f>
        <v>0</v>
      </c>
      <c r="Y42" s="507"/>
      <c r="Z42" s="507"/>
      <c r="AA42" s="507"/>
      <c r="AB42" s="507">
        <f t="shared" si="18"/>
        <v>0</v>
      </c>
      <c r="AC42" s="507"/>
      <c r="AD42" s="507"/>
      <c r="AE42" s="507"/>
      <c r="AF42" s="507">
        <f t="shared" si="19"/>
        <v>0</v>
      </c>
      <c r="AG42" s="507"/>
      <c r="AH42" s="507"/>
      <c r="AI42" s="507"/>
      <c r="AJ42" s="507">
        <f t="shared" si="20"/>
        <v>0</v>
      </c>
      <c r="AK42" s="507"/>
      <c r="AL42" s="507"/>
      <c r="AM42" s="507"/>
      <c r="AN42" s="507">
        <f t="shared" si="21"/>
        <v>0</v>
      </c>
      <c r="AO42" s="507"/>
      <c r="AP42" s="507"/>
      <c r="AQ42" s="507"/>
      <c r="AR42" s="507">
        <f t="shared" si="22"/>
        <v>0</v>
      </c>
      <c r="AS42" s="507"/>
      <c r="AT42" s="507"/>
      <c r="AU42" s="507"/>
      <c r="AV42" s="507">
        <f t="shared" si="23"/>
        <v>0</v>
      </c>
      <c r="AW42" s="507"/>
      <c r="AX42" s="507"/>
      <c r="AY42" s="507"/>
      <c r="AZ42" s="507">
        <f t="shared" si="24"/>
        <v>0</v>
      </c>
      <c r="BA42" s="507"/>
      <c r="BB42" s="507"/>
      <c r="BC42" s="507"/>
      <c r="BD42" s="6"/>
      <c r="BF42" s="154"/>
      <c r="BG42" s="154"/>
      <c r="BH42" s="154"/>
      <c r="BI42" s="154"/>
      <c r="BJ42" s="154"/>
      <c r="BK42" s="279"/>
      <c r="BL42" s="280"/>
      <c r="BM42" s="280"/>
      <c r="BN42" s="280"/>
      <c r="BO42" s="280"/>
      <c r="BP42" s="280"/>
      <c r="BQ42" s="281"/>
      <c r="BR42" s="279"/>
      <c r="BS42" s="280"/>
      <c r="BT42" s="280"/>
      <c r="BU42" s="280"/>
      <c r="BV42" s="280"/>
      <c r="BW42" s="280"/>
      <c r="BX42" s="281"/>
      <c r="BY42" s="279"/>
      <c r="BZ42" s="280"/>
      <c r="CA42" s="280"/>
      <c r="CB42" s="280"/>
      <c r="CC42" s="280"/>
      <c r="CD42" s="280"/>
      <c r="CE42" s="281"/>
      <c r="CF42" s="279"/>
      <c r="CG42" s="280"/>
      <c r="CH42" s="280"/>
      <c r="CI42" s="280"/>
      <c r="CJ42" s="280"/>
      <c r="CK42" s="280"/>
      <c r="CL42" s="281"/>
      <c r="CM42" s="279"/>
      <c r="CN42" s="280"/>
      <c r="CO42" s="280"/>
      <c r="CP42" s="280"/>
      <c r="CQ42" s="280"/>
      <c r="CR42" s="280"/>
      <c r="CS42" s="281"/>
      <c r="CT42" s="279"/>
      <c r="CU42" s="280"/>
      <c r="CV42" s="280"/>
      <c r="CW42" s="280"/>
      <c r="CX42" s="280"/>
      <c r="CY42" s="280"/>
      <c r="CZ42" s="281"/>
      <c r="DA42" s="279"/>
      <c r="DB42" s="280"/>
      <c r="DC42" s="280"/>
      <c r="DD42" s="280"/>
      <c r="DE42" s="280"/>
      <c r="DF42" s="280"/>
      <c r="DG42" s="281"/>
      <c r="DH42" s="279"/>
      <c r="DI42" s="280"/>
      <c r="DJ42" s="280"/>
      <c r="DK42" s="280"/>
      <c r="DL42" s="280"/>
      <c r="DM42" s="280"/>
      <c r="DN42" s="281"/>
      <c r="DO42" s="279"/>
      <c r="DP42" s="280"/>
      <c r="DQ42" s="280"/>
      <c r="DR42" s="280"/>
      <c r="DS42" s="280"/>
      <c r="DT42" s="280"/>
      <c r="DU42" s="281"/>
      <c r="DV42" s="279"/>
      <c r="DW42" s="280"/>
      <c r="DX42" s="280"/>
      <c r="DY42" s="280"/>
      <c r="DZ42" s="280"/>
      <c r="EA42" s="280"/>
      <c r="EB42" s="281"/>
      <c r="EC42" s="279"/>
      <c r="ED42" s="280"/>
      <c r="EE42" s="280"/>
      <c r="EF42" s="280"/>
      <c r="EG42" s="280"/>
      <c r="EH42" s="280"/>
      <c r="EI42" s="281"/>
      <c r="EJ42" s="279"/>
      <c r="EK42" s="280"/>
      <c r="EL42" s="280"/>
      <c r="EM42" s="280"/>
      <c r="EN42" s="280"/>
      <c r="EO42" s="280"/>
      <c r="EP42" s="281"/>
      <c r="EQ42" s="296">
        <f t="shared" si="7"/>
        <v>0</v>
      </c>
      <c r="ER42" s="297">
        <f t="shared" si="8"/>
        <v>0</v>
      </c>
      <c r="ES42" s="297">
        <f t="shared" si="9"/>
        <v>0</v>
      </c>
      <c r="ET42" s="297">
        <f t="shared" si="10"/>
        <v>0</v>
      </c>
      <c r="EU42" s="297">
        <f t="shared" si="11"/>
        <v>0</v>
      </c>
      <c r="EV42" s="297">
        <f t="shared" si="12"/>
        <v>0</v>
      </c>
      <c r="EW42" s="298">
        <f t="shared" si="13"/>
        <v>0</v>
      </c>
    </row>
    <row r="43" spans="2:153" ht="8.25" customHeight="1">
      <c r="B43" s="5"/>
      <c r="C43" s="530" t="s">
        <v>253</v>
      </c>
      <c r="D43" s="531"/>
      <c r="E43" s="534" t="s">
        <v>254</v>
      </c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6"/>
      <c r="X43" s="613"/>
      <c r="Y43" s="613"/>
      <c r="Z43" s="613"/>
      <c r="AA43" s="613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597"/>
      <c r="AO43" s="597"/>
      <c r="AP43" s="597"/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6"/>
      <c r="BF43" s="155"/>
      <c r="BG43" s="155"/>
      <c r="BH43" s="155"/>
      <c r="BI43" s="155"/>
      <c r="BJ43" s="155"/>
      <c r="BK43" s="363">
        <f>SUM(BK46:BQ46)</f>
        <v>0</v>
      </c>
      <c r="BL43" s="363">
        <f>SUM(BK46:BQ46,BK47:BQ47)</f>
        <v>0</v>
      </c>
      <c r="BM43" s="363"/>
      <c r="BN43" s="363"/>
      <c r="BO43" s="363"/>
      <c r="BP43" s="363"/>
      <c r="BQ43" s="363"/>
      <c r="BR43" s="363">
        <f>SUM(BR46:BX46)</f>
        <v>0</v>
      </c>
      <c r="BS43" s="363">
        <f>SUM(BR46:BX46,BR47:BX47)</f>
        <v>0</v>
      </c>
      <c r="BT43" s="363"/>
      <c r="BU43" s="363"/>
      <c r="BV43" s="363"/>
      <c r="BW43" s="363"/>
      <c r="BX43" s="363"/>
      <c r="BY43" s="363">
        <f>SUM(BY46:CE46)</f>
        <v>0</v>
      </c>
      <c r="BZ43" s="363">
        <f>SUM(BY46:CE46,BY47:CE47)</f>
        <v>0</v>
      </c>
      <c r="CA43" s="363"/>
      <c r="CB43" s="363"/>
      <c r="CC43" s="363"/>
      <c r="CD43" s="363"/>
      <c r="CE43" s="363"/>
      <c r="CF43" s="363">
        <f>SUM(CF46:CL46)</f>
        <v>0</v>
      </c>
      <c r="CG43" s="363">
        <f>SUM(CF46:CL46,CF47:CL47)</f>
        <v>0</v>
      </c>
      <c r="CH43" s="363"/>
      <c r="CI43" s="363"/>
      <c r="CJ43" s="363"/>
      <c r="CK43" s="363"/>
      <c r="CL43" s="363"/>
      <c r="CM43" s="363">
        <f>SUM(CM46:CS46)</f>
        <v>0</v>
      </c>
      <c r="CN43" s="363">
        <f>SUM(CM46:CS46,CM47:CS47)</f>
        <v>0</v>
      </c>
      <c r="CO43" s="363"/>
      <c r="CP43" s="363"/>
      <c r="CQ43" s="363"/>
      <c r="CR43" s="363"/>
      <c r="CS43" s="363"/>
      <c r="CT43" s="363">
        <f>SUM(CT46:CZ46)</f>
        <v>0</v>
      </c>
      <c r="CU43" s="363">
        <f>SUM(CT46:CZ46,CT47:CZ47)</f>
        <v>0</v>
      </c>
      <c r="CV43" s="363"/>
      <c r="CW43" s="363"/>
      <c r="CX43" s="363"/>
      <c r="CY43" s="363"/>
      <c r="CZ43" s="363"/>
      <c r="DA43" s="363">
        <f>SUM(DA46:DG46)</f>
        <v>0</v>
      </c>
      <c r="DB43" s="363">
        <f>SUM(DA46:DG46,DA47:DG47)</f>
        <v>0</v>
      </c>
      <c r="DC43" s="363"/>
      <c r="DD43" s="363"/>
      <c r="DE43" s="363"/>
      <c r="DF43" s="363"/>
      <c r="DG43" s="363"/>
      <c r="DH43" s="363">
        <f>SUM(DH46:DN46)</f>
        <v>0</v>
      </c>
      <c r="DI43" s="363">
        <f>SUM(DH46:DN46,DH47:DN47)</f>
        <v>0</v>
      </c>
      <c r="DJ43" s="363"/>
      <c r="DK43" s="363"/>
      <c r="DL43" s="363"/>
      <c r="DM43" s="363"/>
      <c r="DN43" s="363"/>
      <c r="DO43" s="363">
        <f>SUM(DO46:DU46)</f>
        <v>0</v>
      </c>
      <c r="DP43" s="363">
        <f>SUM(DO46:DU46,DO47:DU47)</f>
        <v>0</v>
      </c>
      <c r="DQ43" s="363"/>
      <c r="DR43" s="363"/>
      <c r="DS43" s="363"/>
      <c r="DT43" s="363"/>
      <c r="DU43" s="363"/>
      <c r="DV43" s="363">
        <f>SUM(DV46:EB46)</f>
        <v>0</v>
      </c>
      <c r="DW43" s="363">
        <f>SUM(DV46:EB46,DV47:EB47)</f>
        <v>0</v>
      </c>
      <c r="DX43" s="363"/>
      <c r="DY43" s="363"/>
      <c r="DZ43" s="363"/>
      <c r="EA43" s="363"/>
      <c r="EB43" s="363"/>
      <c r="EC43" s="363">
        <f>SUM(EC46:EI46)</f>
        <v>0</v>
      </c>
      <c r="ED43" s="363">
        <f>SUM(EC46:EI46,EC47:EI47)</f>
        <v>0</v>
      </c>
      <c r="EE43" s="363"/>
      <c r="EF43" s="363"/>
      <c r="EG43" s="363"/>
      <c r="EH43" s="363"/>
      <c r="EI43" s="363"/>
      <c r="EJ43" s="363">
        <f>SUM(EJ46:EP46)</f>
        <v>0</v>
      </c>
      <c r="EK43" s="363">
        <f>SUM(EJ46:EP46,EJ47:EP47)</f>
        <v>0</v>
      </c>
      <c r="EL43" s="363"/>
      <c r="EM43" s="363"/>
      <c r="EN43" s="363"/>
      <c r="EO43" s="363"/>
      <c r="EP43" s="363"/>
      <c r="EQ43" s="282"/>
      <c r="ER43" s="282"/>
      <c r="ES43" s="282"/>
      <c r="ET43" s="282"/>
      <c r="EU43" s="282"/>
      <c r="EV43" s="282"/>
      <c r="EW43" s="282"/>
    </row>
    <row r="44" spans="2:153" ht="19.5" customHeight="1">
      <c r="B44" s="5"/>
      <c r="C44" s="532"/>
      <c r="D44" s="533"/>
      <c r="E44" s="537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9"/>
      <c r="X44" s="543">
        <f>SUM(AB44:BC44)</f>
        <v>0</v>
      </c>
      <c r="Y44" s="543"/>
      <c r="Z44" s="543"/>
      <c r="AA44" s="543"/>
      <c r="AB44" s="542">
        <f>AB39-AB41-AB42</f>
        <v>0</v>
      </c>
      <c r="AC44" s="542"/>
      <c r="AD44" s="542"/>
      <c r="AE44" s="542"/>
      <c r="AF44" s="542">
        <f>AF39-AF41-AF42</f>
        <v>0</v>
      </c>
      <c r="AG44" s="542"/>
      <c r="AH44" s="542"/>
      <c r="AI44" s="542"/>
      <c r="AJ44" s="542">
        <f>AJ39-AJ41-AJ42</f>
        <v>0</v>
      </c>
      <c r="AK44" s="542"/>
      <c r="AL44" s="542"/>
      <c r="AM44" s="542"/>
      <c r="AN44" s="542">
        <f>AN39-AN41-AN42</f>
        <v>0</v>
      </c>
      <c r="AO44" s="542"/>
      <c r="AP44" s="542"/>
      <c r="AQ44" s="542"/>
      <c r="AR44" s="542">
        <f>AR39-AR41-AR42</f>
        <v>0</v>
      </c>
      <c r="AS44" s="542"/>
      <c r="AT44" s="542"/>
      <c r="AU44" s="542"/>
      <c r="AV44" s="542">
        <f>AV39-AV41-AV42</f>
        <v>0</v>
      </c>
      <c r="AW44" s="542"/>
      <c r="AX44" s="542"/>
      <c r="AY44" s="542"/>
      <c r="AZ44" s="542">
        <f>AZ39-AZ41-AZ42</f>
        <v>0</v>
      </c>
      <c r="BA44" s="542"/>
      <c r="BB44" s="542"/>
      <c r="BC44" s="542"/>
      <c r="BD44" s="6"/>
      <c r="BF44" s="155"/>
      <c r="BG44" s="155"/>
      <c r="BH44" s="155"/>
      <c r="BI44" s="155"/>
      <c r="BJ44" s="155"/>
      <c r="BK44" s="232">
        <f>BK39-BK41-BK42</f>
        <v>0</v>
      </c>
      <c r="BL44" s="233">
        <f aca="true" t="shared" si="29" ref="BL44:DO44">BL39-BL41-BL42</f>
        <v>0</v>
      </c>
      <c r="BM44" s="233">
        <f t="shared" si="29"/>
        <v>0</v>
      </c>
      <c r="BN44" s="233">
        <f t="shared" si="29"/>
        <v>0</v>
      </c>
      <c r="BO44" s="233">
        <f t="shared" si="29"/>
        <v>0</v>
      </c>
      <c r="BP44" s="233">
        <f t="shared" si="29"/>
        <v>0</v>
      </c>
      <c r="BQ44" s="234">
        <f t="shared" si="29"/>
        <v>0</v>
      </c>
      <c r="BR44" s="232">
        <f t="shared" si="29"/>
        <v>0</v>
      </c>
      <c r="BS44" s="233">
        <f t="shared" si="29"/>
        <v>0</v>
      </c>
      <c r="BT44" s="233">
        <f t="shared" si="29"/>
        <v>0</v>
      </c>
      <c r="BU44" s="233">
        <f t="shared" si="29"/>
        <v>0</v>
      </c>
      <c r="BV44" s="233">
        <f t="shared" si="29"/>
        <v>0</v>
      </c>
      <c r="BW44" s="233">
        <f t="shared" si="29"/>
        <v>0</v>
      </c>
      <c r="BX44" s="234">
        <f t="shared" si="29"/>
        <v>0</v>
      </c>
      <c r="BY44" s="232">
        <f t="shared" si="29"/>
        <v>0</v>
      </c>
      <c r="BZ44" s="233">
        <f t="shared" si="29"/>
        <v>0</v>
      </c>
      <c r="CA44" s="233">
        <f t="shared" si="29"/>
        <v>0</v>
      </c>
      <c r="CB44" s="233">
        <f t="shared" si="29"/>
        <v>0</v>
      </c>
      <c r="CC44" s="233">
        <f t="shared" si="29"/>
        <v>0</v>
      </c>
      <c r="CD44" s="233">
        <f t="shared" si="29"/>
        <v>0</v>
      </c>
      <c r="CE44" s="234">
        <f t="shared" si="29"/>
        <v>0</v>
      </c>
      <c r="CF44" s="232">
        <f t="shared" si="29"/>
        <v>0</v>
      </c>
      <c r="CG44" s="233">
        <f t="shared" si="29"/>
        <v>0</v>
      </c>
      <c r="CH44" s="233">
        <f t="shared" si="29"/>
        <v>0</v>
      </c>
      <c r="CI44" s="233">
        <f t="shared" si="29"/>
        <v>0</v>
      </c>
      <c r="CJ44" s="233">
        <f t="shared" si="29"/>
        <v>0</v>
      </c>
      <c r="CK44" s="233">
        <f t="shared" si="29"/>
        <v>0</v>
      </c>
      <c r="CL44" s="234">
        <f t="shared" si="29"/>
        <v>0</v>
      </c>
      <c r="CM44" s="232">
        <f t="shared" si="29"/>
        <v>0</v>
      </c>
      <c r="CN44" s="233">
        <f t="shared" si="29"/>
        <v>0</v>
      </c>
      <c r="CO44" s="233">
        <f t="shared" si="29"/>
        <v>0</v>
      </c>
      <c r="CP44" s="233">
        <f t="shared" si="29"/>
        <v>0</v>
      </c>
      <c r="CQ44" s="233">
        <f t="shared" si="29"/>
        <v>0</v>
      </c>
      <c r="CR44" s="233">
        <f t="shared" si="29"/>
        <v>0</v>
      </c>
      <c r="CS44" s="234">
        <f t="shared" si="29"/>
        <v>0</v>
      </c>
      <c r="CT44" s="232">
        <f t="shared" si="29"/>
        <v>0</v>
      </c>
      <c r="CU44" s="233">
        <f t="shared" si="29"/>
        <v>0</v>
      </c>
      <c r="CV44" s="233">
        <f t="shared" si="29"/>
        <v>0</v>
      </c>
      <c r="CW44" s="233">
        <f t="shared" si="29"/>
        <v>0</v>
      </c>
      <c r="CX44" s="233">
        <f t="shared" si="29"/>
        <v>0</v>
      </c>
      <c r="CY44" s="233">
        <f t="shared" si="29"/>
        <v>0</v>
      </c>
      <c r="CZ44" s="234">
        <f t="shared" si="29"/>
        <v>0</v>
      </c>
      <c r="DA44" s="232">
        <f t="shared" si="29"/>
        <v>0</v>
      </c>
      <c r="DB44" s="233">
        <f t="shared" si="29"/>
        <v>0</v>
      </c>
      <c r="DC44" s="233">
        <f t="shared" si="29"/>
        <v>0</v>
      </c>
      <c r="DD44" s="233">
        <f t="shared" si="29"/>
        <v>0</v>
      </c>
      <c r="DE44" s="233">
        <f t="shared" si="29"/>
        <v>0</v>
      </c>
      <c r="DF44" s="233">
        <f t="shared" si="29"/>
        <v>0</v>
      </c>
      <c r="DG44" s="234">
        <f t="shared" si="29"/>
        <v>0</v>
      </c>
      <c r="DH44" s="232">
        <f t="shared" si="29"/>
        <v>0</v>
      </c>
      <c r="DI44" s="233">
        <f t="shared" si="29"/>
        <v>0</v>
      </c>
      <c r="DJ44" s="233">
        <f t="shared" si="29"/>
        <v>0</v>
      </c>
      <c r="DK44" s="233">
        <f t="shared" si="29"/>
        <v>0</v>
      </c>
      <c r="DL44" s="233">
        <f t="shared" si="29"/>
        <v>0</v>
      </c>
      <c r="DM44" s="233">
        <f t="shared" si="29"/>
        <v>0</v>
      </c>
      <c r="DN44" s="234">
        <f t="shared" si="29"/>
        <v>0</v>
      </c>
      <c r="DO44" s="232">
        <f t="shared" si="29"/>
        <v>0</v>
      </c>
      <c r="DP44" s="233">
        <f aca="true" t="shared" si="30" ref="DP44:EP44">DP39-DP41-DP42</f>
        <v>0</v>
      </c>
      <c r="DQ44" s="233">
        <f t="shared" si="30"/>
        <v>0</v>
      </c>
      <c r="DR44" s="233">
        <f t="shared" si="30"/>
        <v>0</v>
      </c>
      <c r="DS44" s="233">
        <f t="shared" si="30"/>
        <v>0</v>
      </c>
      <c r="DT44" s="233">
        <f t="shared" si="30"/>
        <v>0</v>
      </c>
      <c r="DU44" s="234">
        <f t="shared" si="30"/>
        <v>0</v>
      </c>
      <c r="DV44" s="232">
        <f t="shared" si="30"/>
        <v>0</v>
      </c>
      <c r="DW44" s="233">
        <f t="shared" si="30"/>
        <v>0</v>
      </c>
      <c r="DX44" s="233">
        <f t="shared" si="30"/>
        <v>0</v>
      </c>
      <c r="DY44" s="233">
        <f t="shared" si="30"/>
        <v>0</v>
      </c>
      <c r="DZ44" s="233">
        <f t="shared" si="30"/>
        <v>0</v>
      </c>
      <c r="EA44" s="233">
        <f t="shared" si="30"/>
        <v>0</v>
      </c>
      <c r="EB44" s="234">
        <f t="shared" si="30"/>
        <v>0</v>
      </c>
      <c r="EC44" s="232">
        <f t="shared" si="30"/>
        <v>0</v>
      </c>
      <c r="ED44" s="233">
        <f t="shared" si="30"/>
        <v>0</v>
      </c>
      <c r="EE44" s="233">
        <f t="shared" si="30"/>
        <v>0</v>
      </c>
      <c r="EF44" s="233">
        <f t="shared" si="30"/>
        <v>0</v>
      </c>
      <c r="EG44" s="233">
        <f t="shared" si="30"/>
        <v>0</v>
      </c>
      <c r="EH44" s="233">
        <f t="shared" si="30"/>
        <v>0</v>
      </c>
      <c r="EI44" s="234">
        <f t="shared" si="30"/>
        <v>0</v>
      </c>
      <c r="EJ44" s="232">
        <f t="shared" si="30"/>
        <v>0</v>
      </c>
      <c r="EK44" s="233">
        <f t="shared" si="30"/>
        <v>0</v>
      </c>
      <c r="EL44" s="233">
        <f t="shared" si="30"/>
        <v>0</v>
      </c>
      <c r="EM44" s="233">
        <f t="shared" si="30"/>
        <v>0</v>
      </c>
      <c r="EN44" s="233">
        <f t="shared" si="30"/>
        <v>0</v>
      </c>
      <c r="EO44" s="233">
        <f t="shared" si="30"/>
        <v>0</v>
      </c>
      <c r="EP44" s="234">
        <f t="shared" si="30"/>
        <v>0</v>
      </c>
      <c r="EQ44" s="283"/>
      <c r="ER44" s="284"/>
      <c r="ES44" s="284"/>
      <c r="ET44" s="284"/>
      <c r="EU44" s="284"/>
      <c r="EV44" s="284"/>
      <c r="EW44" s="284"/>
    </row>
    <row r="45" spans="2:153" ht="21" customHeight="1">
      <c r="B45" s="5"/>
      <c r="C45" s="508" t="s">
        <v>411</v>
      </c>
      <c r="D45" s="509"/>
      <c r="E45" s="503" t="s">
        <v>255</v>
      </c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5"/>
      <c r="X45" s="507">
        <f>SUM(AB45:BC45)</f>
        <v>0</v>
      </c>
      <c r="Y45" s="507"/>
      <c r="Z45" s="507"/>
      <c r="AA45" s="507"/>
      <c r="AB45" s="507">
        <f>EQ45</f>
        <v>0</v>
      </c>
      <c r="AC45" s="507"/>
      <c r="AD45" s="507"/>
      <c r="AE45" s="507"/>
      <c r="AF45" s="507">
        <f>ER45</f>
        <v>0</v>
      </c>
      <c r="AG45" s="507"/>
      <c r="AH45" s="507"/>
      <c r="AI45" s="507"/>
      <c r="AJ45" s="507">
        <f>ES45</f>
        <v>0</v>
      </c>
      <c r="AK45" s="507"/>
      <c r="AL45" s="507"/>
      <c r="AM45" s="507"/>
      <c r="AN45" s="507">
        <f>ET45</f>
        <v>0</v>
      </c>
      <c r="AO45" s="507"/>
      <c r="AP45" s="507"/>
      <c r="AQ45" s="507"/>
      <c r="AR45" s="507">
        <f>EU45</f>
        <v>0</v>
      </c>
      <c r="AS45" s="507"/>
      <c r="AT45" s="507"/>
      <c r="AU45" s="507"/>
      <c r="AV45" s="507">
        <f>EV45</f>
        <v>0</v>
      </c>
      <c r="AW45" s="507"/>
      <c r="AX45" s="507"/>
      <c r="AY45" s="507"/>
      <c r="AZ45" s="507">
        <f>EW45</f>
        <v>0</v>
      </c>
      <c r="BA45" s="507"/>
      <c r="BB45" s="507"/>
      <c r="BC45" s="507"/>
      <c r="BD45" s="6"/>
      <c r="BF45" s="155"/>
      <c r="BG45" s="155"/>
      <c r="BH45" s="155"/>
      <c r="BI45" s="155"/>
      <c r="BJ45" s="155"/>
      <c r="BK45" s="301"/>
      <c r="BL45" s="302"/>
      <c r="BM45" s="302"/>
      <c r="BN45" s="302"/>
      <c r="BO45" s="302"/>
      <c r="BP45" s="302"/>
      <c r="BQ45" s="303"/>
      <c r="BR45" s="301"/>
      <c r="BS45" s="302"/>
      <c r="BT45" s="302"/>
      <c r="BU45" s="302"/>
      <c r="BV45" s="302"/>
      <c r="BW45" s="302"/>
      <c r="BX45" s="303"/>
      <c r="BY45" s="301"/>
      <c r="BZ45" s="302"/>
      <c r="CA45" s="302"/>
      <c r="CB45" s="302"/>
      <c r="CC45" s="302"/>
      <c r="CD45" s="302"/>
      <c r="CE45" s="303"/>
      <c r="CF45" s="301"/>
      <c r="CG45" s="302"/>
      <c r="CH45" s="302"/>
      <c r="CI45" s="302"/>
      <c r="CJ45" s="302"/>
      <c r="CK45" s="302"/>
      <c r="CL45" s="303"/>
      <c r="CM45" s="301"/>
      <c r="CN45" s="302"/>
      <c r="CO45" s="302"/>
      <c r="CP45" s="302"/>
      <c r="CQ45" s="302"/>
      <c r="CR45" s="302"/>
      <c r="CS45" s="303"/>
      <c r="CT45" s="301"/>
      <c r="CU45" s="302"/>
      <c r="CV45" s="302"/>
      <c r="CW45" s="302"/>
      <c r="CX45" s="302"/>
      <c r="CY45" s="302"/>
      <c r="CZ45" s="303"/>
      <c r="DA45" s="301"/>
      <c r="DB45" s="302"/>
      <c r="DC45" s="302"/>
      <c r="DD45" s="302"/>
      <c r="DE45" s="302"/>
      <c r="DF45" s="302"/>
      <c r="DG45" s="303"/>
      <c r="DH45" s="301"/>
      <c r="DI45" s="302"/>
      <c r="DJ45" s="302"/>
      <c r="DK45" s="302"/>
      <c r="DL45" s="302"/>
      <c r="DM45" s="302"/>
      <c r="DN45" s="303"/>
      <c r="DO45" s="301"/>
      <c r="DP45" s="302"/>
      <c r="DQ45" s="302"/>
      <c r="DR45" s="302"/>
      <c r="DS45" s="302"/>
      <c r="DT45" s="302"/>
      <c r="DU45" s="303"/>
      <c r="DV45" s="301"/>
      <c r="DW45" s="302"/>
      <c r="DX45" s="302"/>
      <c r="DY45" s="302"/>
      <c r="DZ45" s="302"/>
      <c r="EA45" s="302"/>
      <c r="EB45" s="303"/>
      <c r="EC45" s="301"/>
      <c r="ED45" s="302"/>
      <c r="EE45" s="302"/>
      <c r="EF45" s="302"/>
      <c r="EG45" s="302"/>
      <c r="EH45" s="302"/>
      <c r="EI45" s="303"/>
      <c r="EJ45" s="301"/>
      <c r="EK45" s="302"/>
      <c r="EL45" s="302"/>
      <c r="EM45" s="302"/>
      <c r="EN45" s="302"/>
      <c r="EO45" s="302"/>
      <c r="EP45" s="303"/>
      <c r="EQ45" s="296">
        <f aca="true" t="shared" si="31" ref="EQ45:EW45">IF($B$184=1,BK45,IF($B$184=2,BK45+BR45,IF($B$184=3,BK45+BR45+BY45)))+IF($B$184=4,BK45+BR45+BY45+CF45,IF($B$184=5,BK45+BR45+BY45+CF45+CM45,IF($B$184=6,BK45+BR45+BY45+CF45+CM45+CT45)))+IF($B$184=7,BK45+BR45+BY45+CF45+CM45+CT45+DA45,IF($B$184=8,BK45+BR45+BY45+CF45+CM45+CT45+DA45+DH45,IF($B$184=9,BK45+BR45+BY45+CF45+CM45+CT45+DA45+DH45+DO45)))+IF($B$184=10,BK45+BR45+BY45+CF45+CM45+CT45+DA45+DH45+DO45+DV45,IF($B$184=11,BK45+BR45+BY45+CF45+CM45+CT45+DA45+DH45+DO45+DV45+EC45,IF($B$184=12,BK45+BR45+BY45+CF45+CM45+CT45+DA45+DH45+DO45+DV45+EC45+EJ45)))</f>
        <v>0</v>
      </c>
      <c r="ER45" s="297">
        <f t="shared" si="31"/>
        <v>0</v>
      </c>
      <c r="ES45" s="297">
        <f t="shared" si="31"/>
        <v>0</v>
      </c>
      <c r="ET45" s="297">
        <f t="shared" si="31"/>
        <v>0</v>
      </c>
      <c r="EU45" s="297">
        <f t="shared" si="31"/>
        <v>0</v>
      </c>
      <c r="EV45" s="297">
        <f t="shared" si="31"/>
        <v>0</v>
      </c>
      <c r="EW45" s="298">
        <f t="shared" si="31"/>
        <v>0</v>
      </c>
    </row>
    <row r="46" spans="2:153" ht="18.75" customHeight="1">
      <c r="B46" s="5"/>
      <c r="C46" s="508" t="s">
        <v>257</v>
      </c>
      <c r="D46" s="509"/>
      <c r="E46" s="493" t="s">
        <v>436</v>
      </c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5"/>
      <c r="X46" s="507">
        <f>SUM(AB46:BC46)</f>
        <v>0</v>
      </c>
      <c r="Y46" s="507"/>
      <c r="Z46" s="507"/>
      <c r="AA46" s="507"/>
      <c r="AB46" s="506">
        <f>IF(AB21-AB23-AB29+AB30+AB44+AB45&gt;0,AB21-AB23-AB29+AB30+AB44+AB45,0)</f>
        <v>0</v>
      </c>
      <c r="AC46" s="506"/>
      <c r="AD46" s="506"/>
      <c r="AE46" s="506"/>
      <c r="AF46" s="506">
        <f>IF(AF21-AF23-AF29+AF30+AF44+AF45&gt;0,AF21-AF23-AF29+AF30+AF44+AF45,0)</f>
        <v>0</v>
      </c>
      <c r="AG46" s="506"/>
      <c r="AH46" s="506"/>
      <c r="AI46" s="506"/>
      <c r="AJ46" s="506">
        <f>IF(AJ21-AJ23-AJ29+AJ30+AJ44+AJ45&gt;0,AJ21-AJ23-AJ29+AJ30+AJ44+AJ45,0)</f>
        <v>0</v>
      </c>
      <c r="AK46" s="506"/>
      <c r="AL46" s="506"/>
      <c r="AM46" s="506"/>
      <c r="AN46" s="506">
        <f>IF(AN21-AN23-AN29+AN30+AN44+AN45&gt;0,AN21-AN23-AN29+AN30+AN44+AN45,0)</f>
        <v>0</v>
      </c>
      <c r="AO46" s="506"/>
      <c r="AP46" s="506"/>
      <c r="AQ46" s="506"/>
      <c r="AR46" s="506">
        <f>IF(AR21-AR23-AR29+AR30+AR44+AR45&gt;0,AR21-AR23-AR29+AR30+AR44+AR45,0)</f>
        <v>0</v>
      </c>
      <c r="AS46" s="506"/>
      <c r="AT46" s="506"/>
      <c r="AU46" s="506"/>
      <c r="AV46" s="506">
        <f>IF(AV21-AV23-AV29+AV30+AV44+AV45&gt;0,AV21-AV23-AV29+AV30+AV44+AV45,0)</f>
        <v>0</v>
      </c>
      <c r="AW46" s="506"/>
      <c r="AX46" s="506"/>
      <c r="AY46" s="506"/>
      <c r="AZ46" s="506">
        <f>IF(AZ21-AZ23-AZ29+AZ30+AZ44+AZ45&gt;0,AZ21-AZ23-AZ29+AZ30+AZ44+AZ45,0)</f>
        <v>0</v>
      </c>
      <c r="BA46" s="506"/>
      <c r="BB46" s="506"/>
      <c r="BC46" s="506"/>
      <c r="BD46" s="6"/>
      <c r="BF46" s="155"/>
      <c r="BG46" s="155"/>
      <c r="BH46" s="155"/>
      <c r="BI46" s="155"/>
      <c r="BJ46" s="155"/>
      <c r="BK46" s="226">
        <f>IF(BK21-BK23-BK29+BK30+BK44+BK45&gt;0,BK21-BK23-BK29+BK30+BK44+BK45,0)</f>
        <v>0</v>
      </c>
      <c r="BL46" s="227">
        <f aca="true" t="shared" si="32" ref="BL46:DO46">IF(BL21-BL23-BL29+BL30+BL44+BL45&gt;0,BL21-BL23-BL29+BL30+BL44+BL45,0)</f>
        <v>0</v>
      </c>
      <c r="BM46" s="227">
        <f t="shared" si="32"/>
        <v>0</v>
      </c>
      <c r="BN46" s="227">
        <f t="shared" si="32"/>
        <v>0</v>
      </c>
      <c r="BO46" s="227">
        <f t="shared" si="32"/>
        <v>0</v>
      </c>
      <c r="BP46" s="227">
        <f t="shared" si="32"/>
        <v>0</v>
      </c>
      <c r="BQ46" s="228">
        <f t="shared" si="32"/>
        <v>0</v>
      </c>
      <c r="BR46" s="226">
        <f t="shared" si="32"/>
        <v>0</v>
      </c>
      <c r="BS46" s="227">
        <f t="shared" si="32"/>
        <v>0</v>
      </c>
      <c r="BT46" s="227">
        <f t="shared" si="32"/>
        <v>0</v>
      </c>
      <c r="BU46" s="227">
        <f t="shared" si="32"/>
        <v>0</v>
      </c>
      <c r="BV46" s="227">
        <f t="shared" si="32"/>
        <v>0</v>
      </c>
      <c r="BW46" s="227">
        <f t="shared" si="32"/>
        <v>0</v>
      </c>
      <c r="BX46" s="228">
        <f t="shared" si="32"/>
        <v>0</v>
      </c>
      <c r="BY46" s="226">
        <f t="shared" si="32"/>
        <v>0</v>
      </c>
      <c r="BZ46" s="227">
        <f t="shared" si="32"/>
        <v>0</v>
      </c>
      <c r="CA46" s="227">
        <f t="shared" si="32"/>
        <v>0</v>
      </c>
      <c r="CB46" s="227">
        <f t="shared" si="32"/>
        <v>0</v>
      </c>
      <c r="CC46" s="227">
        <f t="shared" si="32"/>
        <v>0</v>
      </c>
      <c r="CD46" s="227">
        <f t="shared" si="32"/>
        <v>0</v>
      </c>
      <c r="CE46" s="228">
        <f t="shared" si="32"/>
        <v>0</v>
      </c>
      <c r="CF46" s="226">
        <f t="shared" si="32"/>
        <v>0</v>
      </c>
      <c r="CG46" s="227">
        <f t="shared" si="32"/>
        <v>0</v>
      </c>
      <c r="CH46" s="227">
        <f t="shared" si="32"/>
        <v>0</v>
      </c>
      <c r="CI46" s="227">
        <f t="shared" si="32"/>
        <v>0</v>
      </c>
      <c r="CJ46" s="227">
        <f t="shared" si="32"/>
        <v>0</v>
      </c>
      <c r="CK46" s="227">
        <f t="shared" si="32"/>
        <v>0</v>
      </c>
      <c r="CL46" s="228">
        <f t="shared" si="32"/>
        <v>0</v>
      </c>
      <c r="CM46" s="226">
        <f t="shared" si="32"/>
        <v>0</v>
      </c>
      <c r="CN46" s="227">
        <f t="shared" si="32"/>
        <v>0</v>
      </c>
      <c r="CO46" s="227">
        <f t="shared" si="32"/>
        <v>0</v>
      </c>
      <c r="CP46" s="227">
        <f t="shared" si="32"/>
        <v>0</v>
      </c>
      <c r="CQ46" s="227">
        <f t="shared" si="32"/>
        <v>0</v>
      </c>
      <c r="CR46" s="227">
        <f t="shared" si="32"/>
        <v>0</v>
      </c>
      <c r="CS46" s="228">
        <f t="shared" si="32"/>
        <v>0</v>
      </c>
      <c r="CT46" s="226">
        <f t="shared" si="32"/>
        <v>0</v>
      </c>
      <c r="CU46" s="227">
        <f t="shared" si="32"/>
        <v>0</v>
      </c>
      <c r="CV46" s="227">
        <f t="shared" si="32"/>
        <v>0</v>
      </c>
      <c r="CW46" s="227">
        <f t="shared" si="32"/>
        <v>0</v>
      </c>
      <c r="CX46" s="227">
        <f t="shared" si="32"/>
        <v>0</v>
      </c>
      <c r="CY46" s="227">
        <f t="shared" si="32"/>
        <v>0</v>
      </c>
      <c r="CZ46" s="228">
        <f t="shared" si="32"/>
        <v>0</v>
      </c>
      <c r="DA46" s="226">
        <f t="shared" si="32"/>
        <v>0</v>
      </c>
      <c r="DB46" s="227">
        <f t="shared" si="32"/>
        <v>0</v>
      </c>
      <c r="DC46" s="227">
        <f t="shared" si="32"/>
        <v>0</v>
      </c>
      <c r="DD46" s="227">
        <f t="shared" si="32"/>
        <v>0</v>
      </c>
      <c r="DE46" s="227">
        <f t="shared" si="32"/>
        <v>0</v>
      </c>
      <c r="DF46" s="227">
        <f t="shared" si="32"/>
        <v>0</v>
      </c>
      <c r="DG46" s="228">
        <f t="shared" si="32"/>
        <v>0</v>
      </c>
      <c r="DH46" s="226">
        <f t="shared" si="32"/>
        <v>0</v>
      </c>
      <c r="DI46" s="227">
        <f t="shared" si="32"/>
        <v>0</v>
      </c>
      <c r="DJ46" s="227">
        <f t="shared" si="32"/>
        <v>0</v>
      </c>
      <c r="DK46" s="227">
        <f t="shared" si="32"/>
        <v>0</v>
      </c>
      <c r="DL46" s="227">
        <f t="shared" si="32"/>
        <v>0</v>
      </c>
      <c r="DM46" s="227">
        <f t="shared" si="32"/>
        <v>0</v>
      </c>
      <c r="DN46" s="228">
        <f t="shared" si="32"/>
        <v>0</v>
      </c>
      <c r="DO46" s="226">
        <f t="shared" si="32"/>
        <v>0</v>
      </c>
      <c r="DP46" s="227">
        <f aca="true" t="shared" si="33" ref="DP46:EP46">IF(DP21-DP23-DP29+DP30+DP44+DP45&gt;0,DP21-DP23-DP29+DP30+DP44+DP45,0)</f>
        <v>0</v>
      </c>
      <c r="DQ46" s="227">
        <f t="shared" si="33"/>
        <v>0</v>
      </c>
      <c r="DR46" s="227">
        <f t="shared" si="33"/>
        <v>0</v>
      </c>
      <c r="DS46" s="227">
        <f t="shared" si="33"/>
        <v>0</v>
      </c>
      <c r="DT46" s="227">
        <f t="shared" si="33"/>
        <v>0</v>
      </c>
      <c r="DU46" s="228">
        <f t="shared" si="33"/>
        <v>0</v>
      </c>
      <c r="DV46" s="226">
        <f t="shared" si="33"/>
        <v>0</v>
      </c>
      <c r="DW46" s="227">
        <f t="shared" si="33"/>
        <v>0</v>
      </c>
      <c r="DX46" s="227">
        <f t="shared" si="33"/>
        <v>0</v>
      </c>
      <c r="DY46" s="227">
        <f t="shared" si="33"/>
        <v>0</v>
      </c>
      <c r="DZ46" s="227">
        <f t="shared" si="33"/>
        <v>0</v>
      </c>
      <c r="EA46" s="227">
        <f t="shared" si="33"/>
        <v>0</v>
      </c>
      <c r="EB46" s="228">
        <f t="shared" si="33"/>
        <v>0</v>
      </c>
      <c r="EC46" s="226">
        <f t="shared" si="33"/>
        <v>0</v>
      </c>
      <c r="ED46" s="227">
        <f t="shared" si="33"/>
        <v>0</v>
      </c>
      <c r="EE46" s="227">
        <f t="shared" si="33"/>
        <v>0</v>
      </c>
      <c r="EF46" s="227">
        <f t="shared" si="33"/>
        <v>0</v>
      </c>
      <c r="EG46" s="227">
        <f t="shared" si="33"/>
        <v>0</v>
      </c>
      <c r="EH46" s="227">
        <f t="shared" si="33"/>
        <v>0</v>
      </c>
      <c r="EI46" s="228">
        <f t="shared" si="33"/>
        <v>0</v>
      </c>
      <c r="EJ46" s="226">
        <f t="shared" si="33"/>
        <v>0</v>
      </c>
      <c r="EK46" s="227">
        <f t="shared" si="33"/>
        <v>0</v>
      </c>
      <c r="EL46" s="227">
        <f t="shared" si="33"/>
        <v>0</v>
      </c>
      <c r="EM46" s="227">
        <f t="shared" si="33"/>
        <v>0</v>
      </c>
      <c r="EN46" s="227">
        <f t="shared" si="33"/>
        <v>0</v>
      </c>
      <c r="EO46" s="227">
        <f t="shared" si="33"/>
        <v>0</v>
      </c>
      <c r="EP46" s="228">
        <f t="shared" si="33"/>
        <v>0</v>
      </c>
      <c r="EQ46" s="285"/>
      <c r="ER46" s="282"/>
      <c r="ES46" s="282"/>
      <c r="ET46" s="282"/>
      <c r="EU46" s="282"/>
      <c r="EV46" s="282"/>
      <c r="EW46" s="282"/>
    </row>
    <row r="47" spans="2:153" ht="16.5" customHeight="1">
      <c r="B47" s="5"/>
      <c r="C47" s="638">
        <v>9</v>
      </c>
      <c r="D47" s="639"/>
      <c r="E47" s="493" t="s">
        <v>401</v>
      </c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5"/>
      <c r="X47" s="507">
        <f>SUM(AB47:BC47)</f>
        <v>0</v>
      </c>
      <c r="Y47" s="507"/>
      <c r="Z47" s="507"/>
      <c r="AA47" s="507"/>
      <c r="AB47" s="506">
        <f>IF(AB21-AB23-AB29+AB30+AB44&lt;0,AB21-AB23-AB29+AB30+AB44,0)</f>
        <v>0</v>
      </c>
      <c r="AC47" s="506"/>
      <c r="AD47" s="506"/>
      <c r="AE47" s="506"/>
      <c r="AF47" s="506">
        <f>IF(AF21-AF23-AF29+AF30+AF44&lt;0,AF21-AF23-AF29+AF30+AF44,0)</f>
        <v>0</v>
      </c>
      <c r="AG47" s="506"/>
      <c r="AH47" s="506"/>
      <c r="AI47" s="506"/>
      <c r="AJ47" s="506">
        <f>IF(AJ21-AJ23-AJ29+AJ30+AJ44&lt;0,AJ21-AJ23-AJ29+AJ30+AJ44,0)</f>
        <v>0</v>
      </c>
      <c r="AK47" s="506"/>
      <c r="AL47" s="506"/>
      <c r="AM47" s="506"/>
      <c r="AN47" s="506">
        <f>IF(AN21-AN23-AN29+AN30+AN44&lt;0,AN21-AN23-AN29+AN30+AN44,0)</f>
        <v>0</v>
      </c>
      <c r="AO47" s="506"/>
      <c r="AP47" s="506"/>
      <c r="AQ47" s="506"/>
      <c r="AR47" s="506">
        <f>IF(AR21-AR23-AR29+AR30+AR44&lt;0,AR21-AR23-AR29+AR30+AR44,0)</f>
        <v>0</v>
      </c>
      <c r="AS47" s="506"/>
      <c r="AT47" s="506"/>
      <c r="AU47" s="506"/>
      <c r="AV47" s="506">
        <f>IF(AV21-AV23-AV29+AV30+AV44&lt;0,AV21-AV23-AV29+AV30+AV44,0)</f>
        <v>0</v>
      </c>
      <c r="AW47" s="506"/>
      <c r="AX47" s="506"/>
      <c r="AY47" s="506"/>
      <c r="AZ47" s="506">
        <f>IF(AZ21-AZ23-AZ29+AZ30+AZ44&lt;0,AZ21-AZ23-AZ29+AZ30+AZ44,0)</f>
        <v>0</v>
      </c>
      <c r="BA47" s="506"/>
      <c r="BB47" s="506"/>
      <c r="BC47" s="506"/>
      <c r="BD47" s="6"/>
      <c r="BF47" s="157"/>
      <c r="BG47" s="157"/>
      <c r="BH47" s="157"/>
      <c r="BI47" s="157"/>
      <c r="BJ47" s="157"/>
      <c r="BK47" s="235">
        <f>IF(BK21-BK23-BK29+BK30+BK44&lt;0,BK21-BK23-BK29+BK30+BK44,0)</f>
        <v>0</v>
      </c>
      <c r="BL47" s="236">
        <f aca="true" t="shared" si="34" ref="BL47:DO47">IF(BL21-BL23-BL29+BL30+BL44&lt;0,BL21-BL23-BL29+BL30+BL44,0)</f>
        <v>0</v>
      </c>
      <c r="BM47" s="236">
        <f t="shared" si="34"/>
        <v>0</v>
      </c>
      <c r="BN47" s="236">
        <f t="shared" si="34"/>
        <v>0</v>
      </c>
      <c r="BO47" s="236">
        <f t="shared" si="34"/>
        <v>0</v>
      </c>
      <c r="BP47" s="236">
        <f t="shared" si="34"/>
        <v>0</v>
      </c>
      <c r="BQ47" s="237">
        <f t="shared" si="34"/>
        <v>0</v>
      </c>
      <c r="BR47" s="235">
        <f t="shared" si="34"/>
        <v>0</v>
      </c>
      <c r="BS47" s="236">
        <f t="shared" si="34"/>
        <v>0</v>
      </c>
      <c r="BT47" s="236">
        <f t="shared" si="34"/>
        <v>0</v>
      </c>
      <c r="BU47" s="236">
        <f t="shared" si="34"/>
        <v>0</v>
      </c>
      <c r="BV47" s="236">
        <f t="shared" si="34"/>
        <v>0</v>
      </c>
      <c r="BW47" s="236">
        <f t="shared" si="34"/>
        <v>0</v>
      </c>
      <c r="BX47" s="237">
        <f t="shared" si="34"/>
        <v>0</v>
      </c>
      <c r="BY47" s="235">
        <f t="shared" si="34"/>
        <v>0</v>
      </c>
      <c r="BZ47" s="236">
        <f t="shared" si="34"/>
        <v>0</v>
      </c>
      <c r="CA47" s="236">
        <f t="shared" si="34"/>
        <v>0</v>
      </c>
      <c r="CB47" s="236">
        <f t="shared" si="34"/>
        <v>0</v>
      </c>
      <c r="CC47" s="236">
        <f t="shared" si="34"/>
        <v>0</v>
      </c>
      <c r="CD47" s="236">
        <f t="shared" si="34"/>
        <v>0</v>
      </c>
      <c r="CE47" s="237">
        <f t="shared" si="34"/>
        <v>0</v>
      </c>
      <c r="CF47" s="235">
        <f t="shared" si="34"/>
        <v>0</v>
      </c>
      <c r="CG47" s="236">
        <f t="shared" si="34"/>
        <v>0</v>
      </c>
      <c r="CH47" s="236">
        <f t="shared" si="34"/>
        <v>0</v>
      </c>
      <c r="CI47" s="236">
        <f t="shared" si="34"/>
        <v>0</v>
      </c>
      <c r="CJ47" s="236">
        <f t="shared" si="34"/>
        <v>0</v>
      </c>
      <c r="CK47" s="236">
        <f t="shared" si="34"/>
        <v>0</v>
      </c>
      <c r="CL47" s="237">
        <f t="shared" si="34"/>
        <v>0</v>
      </c>
      <c r="CM47" s="235">
        <f t="shared" si="34"/>
        <v>0</v>
      </c>
      <c r="CN47" s="236">
        <f t="shared" si="34"/>
        <v>0</v>
      </c>
      <c r="CO47" s="236">
        <f t="shared" si="34"/>
        <v>0</v>
      </c>
      <c r="CP47" s="236">
        <f t="shared" si="34"/>
        <v>0</v>
      </c>
      <c r="CQ47" s="236">
        <f t="shared" si="34"/>
        <v>0</v>
      </c>
      <c r="CR47" s="236">
        <f t="shared" si="34"/>
        <v>0</v>
      </c>
      <c r="CS47" s="237">
        <f t="shared" si="34"/>
        <v>0</v>
      </c>
      <c r="CT47" s="235">
        <f t="shared" si="34"/>
        <v>0</v>
      </c>
      <c r="CU47" s="236">
        <f t="shared" si="34"/>
        <v>0</v>
      </c>
      <c r="CV47" s="236">
        <f t="shared" si="34"/>
        <v>0</v>
      </c>
      <c r="CW47" s="236">
        <f t="shared" si="34"/>
        <v>0</v>
      </c>
      <c r="CX47" s="236">
        <f t="shared" si="34"/>
        <v>0</v>
      </c>
      <c r="CY47" s="236">
        <f t="shared" si="34"/>
        <v>0</v>
      </c>
      <c r="CZ47" s="237">
        <f t="shared" si="34"/>
        <v>0</v>
      </c>
      <c r="DA47" s="235">
        <f t="shared" si="34"/>
        <v>0</v>
      </c>
      <c r="DB47" s="236">
        <f t="shared" si="34"/>
        <v>0</v>
      </c>
      <c r="DC47" s="236">
        <f t="shared" si="34"/>
        <v>0</v>
      </c>
      <c r="DD47" s="236">
        <f t="shared" si="34"/>
        <v>0</v>
      </c>
      <c r="DE47" s="236">
        <f t="shared" si="34"/>
        <v>0</v>
      </c>
      <c r="DF47" s="236">
        <f t="shared" si="34"/>
        <v>0</v>
      </c>
      <c r="DG47" s="237">
        <f t="shared" si="34"/>
        <v>0</v>
      </c>
      <c r="DH47" s="235">
        <f t="shared" si="34"/>
        <v>0</v>
      </c>
      <c r="DI47" s="236">
        <f t="shared" si="34"/>
        <v>0</v>
      </c>
      <c r="DJ47" s="236">
        <f t="shared" si="34"/>
        <v>0</v>
      </c>
      <c r="DK47" s="236">
        <f t="shared" si="34"/>
        <v>0</v>
      </c>
      <c r="DL47" s="236">
        <f t="shared" si="34"/>
        <v>0</v>
      </c>
      <c r="DM47" s="236">
        <f t="shared" si="34"/>
        <v>0</v>
      </c>
      <c r="DN47" s="237">
        <f t="shared" si="34"/>
        <v>0</v>
      </c>
      <c r="DO47" s="235">
        <f t="shared" si="34"/>
        <v>0</v>
      </c>
      <c r="DP47" s="236">
        <f aca="true" t="shared" si="35" ref="DP47:EP47">IF(DP21-DP23-DP29+DP30+DP44&lt;0,DP21-DP23-DP29+DP30+DP44,0)</f>
        <v>0</v>
      </c>
      <c r="DQ47" s="236">
        <f t="shared" si="35"/>
        <v>0</v>
      </c>
      <c r="DR47" s="236">
        <f t="shared" si="35"/>
        <v>0</v>
      </c>
      <c r="DS47" s="236">
        <f t="shared" si="35"/>
        <v>0</v>
      </c>
      <c r="DT47" s="236">
        <f t="shared" si="35"/>
        <v>0</v>
      </c>
      <c r="DU47" s="237">
        <f t="shared" si="35"/>
        <v>0</v>
      </c>
      <c r="DV47" s="235">
        <f t="shared" si="35"/>
        <v>0</v>
      </c>
      <c r="DW47" s="236">
        <f t="shared" si="35"/>
        <v>0</v>
      </c>
      <c r="DX47" s="236">
        <f t="shared" si="35"/>
        <v>0</v>
      </c>
      <c r="DY47" s="236">
        <f t="shared" si="35"/>
        <v>0</v>
      </c>
      <c r="DZ47" s="236">
        <f t="shared" si="35"/>
        <v>0</v>
      </c>
      <c r="EA47" s="236">
        <f t="shared" si="35"/>
        <v>0</v>
      </c>
      <c r="EB47" s="237">
        <f t="shared" si="35"/>
        <v>0</v>
      </c>
      <c r="EC47" s="235">
        <f t="shared" si="35"/>
        <v>0</v>
      </c>
      <c r="ED47" s="236">
        <f t="shared" si="35"/>
        <v>0</v>
      </c>
      <c r="EE47" s="236">
        <f t="shared" si="35"/>
        <v>0</v>
      </c>
      <c r="EF47" s="236">
        <f t="shared" si="35"/>
        <v>0</v>
      </c>
      <c r="EG47" s="236">
        <f t="shared" si="35"/>
        <v>0</v>
      </c>
      <c r="EH47" s="236">
        <f t="shared" si="35"/>
        <v>0</v>
      </c>
      <c r="EI47" s="237">
        <f t="shared" si="35"/>
        <v>0</v>
      </c>
      <c r="EJ47" s="235">
        <f t="shared" si="35"/>
        <v>0</v>
      </c>
      <c r="EK47" s="236">
        <f t="shared" si="35"/>
        <v>0</v>
      </c>
      <c r="EL47" s="236">
        <f t="shared" si="35"/>
        <v>0</v>
      </c>
      <c r="EM47" s="236">
        <f t="shared" si="35"/>
        <v>0</v>
      </c>
      <c r="EN47" s="236">
        <f t="shared" si="35"/>
        <v>0</v>
      </c>
      <c r="EO47" s="236">
        <f t="shared" si="35"/>
        <v>0</v>
      </c>
      <c r="EP47" s="237">
        <f t="shared" si="35"/>
        <v>0</v>
      </c>
      <c r="EQ47" s="286"/>
      <c r="ER47" s="287"/>
      <c r="ES47" s="287"/>
      <c r="ET47" s="287"/>
      <c r="EU47" s="287"/>
      <c r="EV47" s="287"/>
      <c r="EW47" s="287"/>
    </row>
    <row r="48" spans="2:153" ht="9.75" customHeight="1">
      <c r="B48" s="5"/>
      <c r="C48" s="638">
        <v>10</v>
      </c>
      <c r="D48" s="639"/>
      <c r="E48" s="493" t="s">
        <v>427</v>
      </c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5"/>
      <c r="X48" s="507">
        <f>SUM(X46:AA47)</f>
        <v>0</v>
      </c>
      <c r="Y48" s="507"/>
      <c r="Z48" s="507"/>
      <c r="AA48" s="507"/>
      <c r="AB48" s="507">
        <f>IF($X$46=0,0,ROUND(IF($X$48&lt;0,0,AB46/$X$46*$X$48),3))</f>
        <v>0</v>
      </c>
      <c r="AC48" s="507"/>
      <c r="AD48" s="507"/>
      <c r="AE48" s="507"/>
      <c r="AF48" s="507">
        <f>IF($X$46=0,0,ROUND(IF($X$48&lt;0,0,AF46/$X$46*$X$48),3))</f>
        <v>0</v>
      </c>
      <c r="AG48" s="507"/>
      <c r="AH48" s="507"/>
      <c r="AI48" s="507"/>
      <c r="AJ48" s="507">
        <f>IF($X$46=0,0,ROUND(IF($X$48&lt;0,0,AJ46/$X$46*$X$48),3))</f>
        <v>0</v>
      </c>
      <c r="AK48" s="507"/>
      <c r="AL48" s="507"/>
      <c r="AM48" s="507"/>
      <c r="AN48" s="507">
        <f>IF($X$46=0,0,ROUND(IF($X$48&lt;0,0,AN46/$X$46*$X$48),3))</f>
        <v>0</v>
      </c>
      <c r="AO48" s="507"/>
      <c r="AP48" s="507"/>
      <c r="AQ48" s="507"/>
      <c r="AR48" s="507">
        <f>IF($X$46=0,0,ROUND(IF($X$48&lt;0,0,AR46/$X$46*$X$48),3))</f>
        <v>0</v>
      </c>
      <c r="AS48" s="507"/>
      <c r="AT48" s="507"/>
      <c r="AU48" s="507"/>
      <c r="AV48" s="507">
        <f>IF($X$46=0,0,ROUND(IF($X$48&lt;0,0,AV46/$X$46*$X$48),3))</f>
        <v>0</v>
      </c>
      <c r="AW48" s="507"/>
      <c r="AX48" s="507"/>
      <c r="AY48" s="507"/>
      <c r="AZ48" s="507">
        <f>IF($X$46=0,0,ROUND(IF($X$48&lt;0,0,AZ46/$X$46*$X$48),3))</f>
        <v>0</v>
      </c>
      <c r="BA48" s="507"/>
      <c r="BB48" s="507"/>
      <c r="BC48" s="507"/>
      <c r="BD48" s="6"/>
      <c r="BF48" s="158"/>
      <c r="BG48" s="158"/>
      <c r="BH48" s="158"/>
      <c r="BI48" s="158"/>
      <c r="BJ48" s="158"/>
      <c r="BK48" s="238">
        <f aca="true" t="shared" si="36" ref="BK48:BQ48">IF($BK$43=0,0,ROUND(IF($BL$43&lt;0,0,BK46/$BK$43*$BL$43),2))</f>
        <v>0</v>
      </c>
      <c r="BL48" s="238">
        <f t="shared" si="36"/>
        <v>0</v>
      </c>
      <c r="BM48" s="239">
        <f t="shared" si="36"/>
        <v>0</v>
      </c>
      <c r="BN48" s="239">
        <f t="shared" si="36"/>
        <v>0</v>
      </c>
      <c r="BO48" s="239">
        <f t="shared" si="36"/>
        <v>0</v>
      </c>
      <c r="BP48" s="239">
        <f t="shared" si="36"/>
        <v>0</v>
      </c>
      <c r="BQ48" s="240">
        <f t="shared" si="36"/>
        <v>0</v>
      </c>
      <c r="BR48" s="315">
        <f>IF($BR$43=0,0,ROUND(IF($BS$43&lt;0,0,BR46/$BR$43*$BS$43),2))</f>
        <v>0</v>
      </c>
      <c r="BS48" s="239">
        <f aca="true" t="shared" si="37" ref="BS48:BX48">IF($BR$43=0,0,ROUND(IF($BS$43&lt;0,0,BS46/$BR$43*$BS$43),2))</f>
        <v>0</v>
      </c>
      <c r="BT48" s="239">
        <f t="shared" si="37"/>
        <v>0</v>
      </c>
      <c r="BU48" s="239">
        <f t="shared" si="37"/>
        <v>0</v>
      </c>
      <c r="BV48" s="239">
        <f t="shared" si="37"/>
        <v>0</v>
      </c>
      <c r="BW48" s="239">
        <f t="shared" si="37"/>
        <v>0</v>
      </c>
      <c r="BX48" s="317">
        <f t="shared" si="37"/>
        <v>0</v>
      </c>
      <c r="BY48" s="315">
        <f>IF($BY$43=0,0,ROUND(IF($BZ$43&lt;0,0,BY46/$BY$43*$BZ$43),2))</f>
        <v>0</v>
      </c>
      <c r="BZ48" s="239">
        <f aca="true" t="shared" si="38" ref="BZ48:CE48">IF($BY$43=0,0,ROUND(IF($BZ$43&lt;0,0,BZ46/$BY$43*$BZ$43),2))</f>
        <v>0</v>
      </c>
      <c r="CA48" s="239">
        <f t="shared" si="38"/>
        <v>0</v>
      </c>
      <c r="CB48" s="239">
        <f t="shared" si="38"/>
        <v>0</v>
      </c>
      <c r="CC48" s="239">
        <f t="shared" si="38"/>
        <v>0</v>
      </c>
      <c r="CD48" s="239">
        <f t="shared" si="38"/>
        <v>0</v>
      </c>
      <c r="CE48" s="317">
        <f t="shared" si="38"/>
        <v>0</v>
      </c>
      <c r="CF48" s="315">
        <f>IF($CF$43=0,0,ROUND(IF($CG$43&lt;0,0,CF46/$CF$43*$CG$43),2))</f>
        <v>0</v>
      </c>
      <c r="CG48" s="239">
        <f aca="true" t="shared" si="39" ref="CG48:CL48">IF($CF$43=0,0,ROUND(IF($CG$43&lt;0,0,CG46/$CF$43*$CG$43),2))</f>
        <v>0</v>
      </c>
      <c r="CH48" s="239">
        <f t="shared" si="39"/>
        <v>0</v>
      </c>
      <c r="CI48" s="239">
        <f t="shared" si="39"/>
        <v>0</v>
      </c>
      <c r="CJ48" s="239">
        <f t="shared" si="39"/>
        <v>0</v>
      </c>
      <c r="CK48" s="239">
        <f t="shared" si="39"/>
        <v>0</v>
      </c>
      <c r="CL48" s="317">
        <f t="shared" si="39"/>
        <v>0</v>
      </c>
      <c r="CM48" s="315">
        <f>IF($CM$43=0,0,ROUND(IF($CN$43&lt;0,0,CM46/$CM$43*$CN$43),2))</f>
        <v>0</v>
      </c>
      <c r="CN48" s="239">
        <f aca="true" t="shared" si="40" ref="CN48:CS48">IF($CM$43=0,0,ROUND(IF($CN$43&lt;0,0,CN46/$CM$43*$CN$43),2))</f>
        <v>0</v>
      </c>
      <c r="CO48" s="239">
        <f t="shared" si="40"/>
        <v>0</v>
      </c>
      <c r="CP48" s="239">
        <f t="shared" si="40"/>
        <v>0</v>
      </c>
      <c r="CQ48" s="239">
        <f t="shared" si="40"/>
        <v>0</v>
      </c>
      <c r="CR48" s="239">
        <f t="shared" si="40"/>
        <v>0</v>
      </c>
      <c r="CS48" s="317">
        <f t="shared" si="40"/>
        <v>0</v>
      </c>
      <c r="CT48" s="315">
        <f>IF($CT$43=0,0,ROUND(IF($CU$43&lt;0,0,CT46/$CT$43*$CU$43),2))</f>
        <v>0</v>
      </c>
      <c r="CU48" s="239">
        <f aca="true" t="shared" si="41" ref="CU48:CZ48">IF($CT$43=0,0,ROUND(IF($CU$43&lt;0,0,CU46/$CT$43*$CU$43),2))</f>
        <v>0</v>
      </c>
      <c r="CV48" s="239">
        <f t="shared" si="41"/>
        <v>0</v>
      </c>
      <c r="CW48" s="239">
        <f t="shared" si="41"/>
        <v>0</v>
      </c>
      <c r="CX48" s="239">
        <f t="shared" si="41"/>
        <v>0</v>
      </c>
      <c r="CY48" s="239">
        <f t="shared" si="41"/>
        <v>0</v>
      </c>
      <c r="CZ48" s="317">
        <f t="shared" si="41"/>
        <v>0</v>
      </c>
      <c r="DA48" s="315">
        <f>IF($DA$43=0,0,ROUND(IF($DB$43&lt;0,0,DA46/$DA$43*$DB$43),2))</f>
        <v>0</v>
      </c>
      <c r="DB48" s="239">
        <f aca="true" t="shared" si="42" ref="DB48:DG48">IF($DA$43=0,0,ROUND(IF($DB$43&lt;0,0,DB46/$DA$43*$DB$43),2))</f>
        <v>0</v>
      </c>
      <c r="DC48" s="239">
        <f t="shared" si="42"/>
        <v>0</v>
      </c>
      <c r="DD48" s="239">
        <f t="shared" si="42"/>
        <v>0</v>
      </c>
      <c r="DE48" s="239">
        <f t="shared" si="42"/>
        <v>0</v>
      </c>
      <c r="DF48" s="239">
        <f t="shared" si="42"/>
        <v>0</v>
      </c>
      <c r="DG48" s="317">
        <f t="shared" si="42"/>
        <v>0</v>
      </c>
      <c r="DH48" s="315">
        <f>IF($DH$43=0,0,ROUND(IF($DI$43&lt;0,0,DH46/$DH$43*$DI$43),2))</f>
        <v>0</v>
      </c>
      <c r="DI48" s="239">
        <f aca="true" t="shared" si="43" ref="DI48:DN48">IF($DH$43=0,0,ROUND(IF($DI$43&lt;0,0,DI46/$DH$43*$DI$43),2))</f>
        <v>0</v>
      </c>
      <c r="DJ48" s="239">
        <f t="shared" si="43"/>
        <v>0</v>
      </c>
      <c r="DK48" s="239">
        <f t="shared" si="43"/>
        <v>0</v>
      </c>
      <c r="DL48" s="239">
        <f t="shared" si="43"/>
        <v>0</v>
      </c>
      <c r="DM48" s="239">
        <f t="shared" si="43"/>
        <v>0</v>
      </c>
      <c r="DN48" s="317">
        <f t="shared" si="43"/>
        <v>0</v>
      </c>
      <c r="DO48" s="315">
        <f>IF($DO$43=0,0,ROUND(IF($DP$43&lt;0,0,DO46/$DO$43*$DP$43),2))</f>
        <v>0</v>
      </c>
      <c r="DP48" s="239">
        <f aca="true" t="shared" si="44" ref="DP48:DU48">IF($DO$43=0,0,ROUND(IF($DP$43&lt;0,0,DP46/$DO$43*$DP$43),2))</f>
        <v>0</v>
      </c>
      <c r="DQ48" s="239">
        <f t="shared" si="44"/>
        <v>0</v>
      </c>
      <c r="DR48" s="239">
        <f t="shared" si="44"/>
        <v>0</v>
      </c>
      <c r="DS48" s="239">
        <f t="shared" si="44"/>
        <v>0</v>
      </c>
      <c r="DT48" s="239">
        <f t="shared" si="44"/>
        <v>0</v>
      </c>
      <c r="DU48" s="317">
        <f t="shared" si="44"/>
        <v>0</v>
      </c>
      <c r="DV48" s="315">
        <f>IF($DV$43=0,0,ROUND(IF($DW$43&lt;0,0,DV46/$DV$43*$DW$43),2))</f>
        <v>0</v>
      </c>
      <c r="DW48" s="239">
        <f aca="true" t="shared" si="45" ref="DW48:EB48">IF($DV$43=0,0,ROUND(IF($DW$43&lt;0,0,DW46/$DV$43*$DW$43),2))</f>
        <v>0</v>
      </c>
      <c r="DX48" s="239">
        <f t="shared" si="45"/>
        <v>0</v>
      </c>
      <c r="DY48" s="239">
        <f t="shared" si="45"/>
        <v>0</v>
      </c>
      <c r="DZ48" s="239">
        <f t="shared" si="45"/>
        <v>0</v>
      </c>
      <c r="EA48" s="239">
        <f t="shared" si="45"/>
        <v>0</v>
      </c>
      <c r="EB48" s="317">
        <f t="shared" si="45"/>
        <v>0</v>
      </c>
      <c r="EC48" s="315">
        <f>IF($EC$43=0,0,ROUND(IF($ED$43&lt;0,0,EC46/$EC$43*$ED$43),2))</f>
        <v>0</v>
      </c>
      <c r="ED48" s="239">
        <f aca="true" t="shared" si="46" ref="ED48:EI48">IF($EC$43=0,0,ROUND(IF($ED$43&lt;0,0,ED46/$EC$43*$ED$43),2))</f>
        <v>0</v>
      </c>
      <c r="EE48" s="239">
        <f t="shared" si="46"/>
        <v>0</v>
      </c>
      <c r="EF48" s="239">
        <f t="shared" si="46"/>
        <v>0</v>
      </c>
      <c r="EG48" s="239">
        <f t="shared" si="46"/>
        <v>0</v>
      </c>
      <c r="EH48" s="239">
        <f t="shared" si="46"/>
        <v>0</v>
      </c>
      <c r="EI48" s="317">
        <f t="shared" si="46"/>
        <v>0</v>
      </c>
      <c r="EJ48" s="315">
        <f>IF($EJ$43=0,0,ROUND(IF($EK$43&lt;0,0,EJ46/$EJ$43*$EK$43),2))</f>
        <v>0</v>
      </c>
      <c r="EK48" s="239">
        <f aca="true" t="shared" si="47" ref="EK48:EP48">IF($EJ$43=0,0,ROUND(IF($EK$43&lt;0,0,EK46/$EJ$43*$EK$43),2))</f>
        <v>0</v>
      </c>
      <c r="EL48" s="239">
        <f t="shared" si="47"/>
        <v>0</v>
      </c>
      <c r="EM48" s="239">
        <f t="shared" si="47"/>
        <v>0</v>
      </c>
      <c r="EN48" s="239">
        <f t="shared" si="47"/>
        <v>0</v>
      </c>
      <c r="EO48" s="239">
        <f t="shared" si="47"/>
        <v>0</v>
      </c>
      <c r="EP48" s="317">
        <f t="shared" si="47"/>
        <v>0</v>
      </c>
      <c r="EQ48" s="288"/>
      <c r="ER48" s="289"/>
      <c r="ES48" s="289"/>
      <c r="ET48" s="289"/>
      <c r="EU48" s="289"/>
      <c r="EV48" s="289"/>
      <c r="EW48" s="289"/>
    </row>
    <row r="49" spans="2:153" ht="9.75" customHeight="1">
      <c r="B49" s="5"/>
      <c r="C49" s="638">
        <v>11</v>
      </c>
      <c r="D49" s="639"/>
      <c r="E49" s="503" t="s">
        <v>256</v>
      </c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5"/>
      <c r="X49" s="507">
        <f>IF(X48&lt;=0,0,IF(SUM(AB49:BC49)&gt;X48,X48,SUM(AB49:BC49)))</f>
        <v>0</v>
      </c>
      <c r="Y49" s="507"/>
      <c r="Z49" s="507"/>
      <c r="AA49" s="507"/>
      <c r="AB49" s="507">
        <f>EQ49</f>
        <v>0</v>
      </c>
      <c r="AC49" s="507"/>
      <c r="AD49" s="507"/>
      <c r="AE49" s="507"/>
      <c r="AF49" s="507">
        <f>ER49</f>
        <v>0</v>
      </c>
      <c r="AG49" s="507"/>
      <c r="AH49" s="507"/>
      <c r="AI49" s="507"/>
      <c r="AJ49" s="507">
        <f>ES49</f>
        <v>0</v>
      </c>
      <c r="AK49" s="507"/>
      <c r="AL49" s="507"/>
      <c r="AM49" s="507"/>
      <c r="AN49" s="507">
        <f>ET49</f>
        <v>0</v>
      </c>
      <c r="AO49" s="507"/>
      <c r="AP49" s="507"/>
      <c r="AQ49" s="507"/>
      <c r="AR49" s="507">
        <f>EU49</f>
        <v>0</v>
      </c>
      <c r="AS49" s="507"/>
      <c r="AT49" s="507"/>
      <c r="AU49" s="507"/>
      <c r="AV49" s="507">
        <f>EV49</f>
        <v>0</v>
      </c>
      <c r="AW49" s="507"/>
      <c r="AX49" s="507"/>
      <c r="AY49" s="507"/>
      <c r="AZ49" s="507">
        <f>EW49</f>
        <v>0</v>
      </c>
      <c r="BA49" s="507"/>
      <c r="BB49" s="507"/>
      <c r="BC49" s="507"/>
      <c r="BD49" s="6"/>
      <c r="BF49" s="553">
        <f>IF(X49-AB49-AN49-AF49-AJ49=0,"",ROUND(X49-AB49-AN49-AF49-AJ49,3))</f>
      </c>
      <c r="BG49" s="553"/>
      <c r="BH49" s="553"/>
      <c r="BI49" s="553"/>
      <c r="BJ49" s="157"/>
      <c r="BK49" s="241"/>
      <c r="BL49" s="299"/>
      <c r="BM49" s="299"/>
      <c r="BN49" s="299"/>
      <c r="BO49" s="299"/>
      <c r="BP49" s="299"/>
      <c r="BQ49" s="300"/>
      <c r="BR49" s="241"/>
      <c r="BS49" s="299"/>
      <c r="BT49" s="299"/>
      <c r="BU49" s="299"/>
      <c r="BV49" s="299"/>
      <c r="BW49" s="299"/>
      <c r="BX49" s="300"/>
      <c r="BY49" s="241"/>
      <c r="BZ49" s="299"/>
      <c r="CA49" s="299"/>
      <c r="CB49" s="299"/>
      <c r="CC49" s="299"/>
      <c r="CD49" s="299"/>
      <c r="CE49" s="300"/>
      <c r="CF49" s="241"/>
      <c r="CG49" s="299"/>
      <c r="CH49" s="299"/>
      <c r="CI49" s="299"/>
      <c r="CJ49" s="299"/>
      <c r="CK49" s="299"/>
      <c r="CL49" s="300"/>
      <c r="CM49" s="241"/>
      <c r="CN49" s="299"/>
      <c r="CO49" s="299"/>
      <c r="CP49" s="299"/>
      <c r="CQ49" s="299"/>
      <c r="CR49" s="299"/>
      <c r="CS49" s="300"/>
      <c r="CT49" s="241"/>
      <c r="CU49" s="299"/>
      <c r="CV49" s="299"/>
      <c r="CW49" s="299"/>
      <c r="CX49" s="299"/>
      <c r="CY49" s="299"/>
      <c r="CZ49" s="300"/>
      <c r="DA49" s="241"/>
      <c r="DB49" s="299"/>
      <c r="DC49" s="299"/>
      <c r="DD49" s="299"/>
      <c r="DE49" s="299"/>
      <c r="DF49" s="299"/>
      <c r="DG49" s="300"/>
      <c r="DH49" s="241"/>
      <c r="DI49" s="299"/>
      <c r="DJ49" s="299"/>
      <c r="DK49" s="299"/>
      <c r="DL49" s="299"/>
      <c r="DM49" s="299"/>
      <c r="DN49" s="300"/>
      <c r="DO49" s="241"/>
      <c r="DP49" s="299"/>
      <c r="DQ49" s="299"/>
      <c r="DR49" s="299"/>
      <c r="DS49" s="299"/>
      <c r="DT49" s="299"/>
      <c r="DU49" s="300"/>
      <c r="DV49" s="241"/>
      <c r="DW49" s="299"/>
      <c r="DX49" s="299"/>
      <c r="DY49" s="299"/>
      <c r="DZ49" s="299"/>
      <c r="EA49" s="299"/>
      <c r="EB49" s="300"/>
      <c r="EC49" s="241"/>
      <c r="ED49" s="299"/>
      <c r="EE49" s="299"/>
      <c r="EF49" s="299"/>
      <c r="EG49" s="299"/>
      <c r="EH49" s="299"/>
      <c r="EI49" s="300"/>
      <c r="EJ49" s="241"/>
      <c r="EK49" s="299"/>
      <c r="EL49" s="299"/>
      <c r="EM49" s="299"/>
      <c r="EN49" s="299"/>
      <c r="EO49" s="299"/>
      <c r="EP49" s="300"/>
      <c r="EQ49" s="296">
        <f aca="true" t="shared" si="48" ref="EQ49:EW49">IF($B$184=1,BK49,IF($B$184=2,BK49+BR49,IF($B$184=3,BK49+BR49+BY49)))+IF($B$184=4,BK49+BR49+BY49+CF49,IF($B$184=5,BK49+BR49+BY49+CF49+CM49,IF($B$184=6,BK49+BR49+BY49+CF49+CM49+CT49)))+IF($B$184=7,BK49+BR49+BY49+CF49+CM49+CT49+DA49,IF($B$184=8,BK49+BR49+BY49+CF49+CM49+CT49+DA49+DH49,IF($B$184=9,BK49+BR49+BY49+CF49+CM49+CT49+DA49+DH49+DO49)))+IF($B$184=10,BK49+BR49+BY49+CF49+CM49+CT49+DA49+DH49+DO49+DV49,IF($B$184=11,BK49+BR49+BY49+CF49+CM49+CT49+DA49+DH49+DO49+DV49+EC49,IF($B$184=12,BK49+BR49+BY49+CF49+CM49+CT49+DA49+DH49+DO49+DV49+EC49+EJ49)))</f>
        <v>0</v>
      </c>
      <c r="ER49" s="297">
        <f t="shared" si="48"/>
        <v>0</v>
      </c>
      <c r="ES49" s="297">
        <f t="shared" si="48"/>
        <v>0</v>
      </c>
      <c r="ET49" s="297">
        <f t="shared" si="48"/>
        <v>0</v>
      </c>
      <c r="EU49" s="297">
        <f t="shared" si="48"/>
        <v>0</v>
      </c>
      <c r="EV49" s="297">
        <f t="shared" si="48"/>
        <v>0</v>
      </c>
      <c r="EW49" s="298">
        <f t="shared" si="48"/>
        <v>0</v>
      </c>
    </row>
    <row r="50" spans="2:153" ht="14.25" customHeight="1">
      <c r="B50" s="5"/>
      <c r="C50" s="640">
        <v>12</v>
      </c>
      <c r="D50" s="641"/>
      <c r="E50" s="544" t="s">
        <v>258</v>
      </c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6"/>
      <c r="X50" s="507">
        <f>ROUND(IF(X48&lt;=0,0,IF(EQ50&gt;(X48-X49),X48-X49,EQ50)),2)</f>
        <v>0</v>
      </c>
      <c r="Y50" s="507"/>
      <c r="Z50" s="507"/>
      <c r="AA50" s="507"/>
      <c r="AB50" s="507">
        <f>IF($X$50=0,0,IF((AB48-AB49)&lt;=0,0,ROUND((AB48-AB49)/($X$48-$X$49)*$X$50,2)))</f>
        <v>0</v>
      </c>
      <c r="AC50" s="507"/>
      <c r="AD50" s="507"/>
      <c r="AE50" s="507"/>
      <c r="AF50" s="507">
        <f>IF($X$50=0,0,IF((AF48-AF49)&lt;=0,0,ROUND((AF48-AF49)/($X$48-$X$49)*$X$50,2)))</f>
        <v>0</v>
      </c>
      <c r="AG50" s="507"/>
      <c r="AH50" s="507"/>
      <c r="AI50" s="507"/>
      <c r="AJ50" s="507">
        <f>IF($X$50=0,0,IF((AJ48-AJ49)&lt;=0,0,ROUND((AJ48-AJ49)/($X$48-$X$49)*$X$50,2)))</f>
        <v>0</v>
      </c>
      <c r="AK50" s="507"/>
      <c r="AL50" s="507"/>
      <c r="AM50" s="507"/>
      <c r="AN50" s="507">
        <f>IF($X$50=0,0,IF((AN48-AN49)&lt;=0,0,ROUND((AN48-AN49)/($X$48-$X$49)*$X$50,2)))</f>
        <v>0</v>
      </c>
      <c r="AO50" s="507"/>
      <c r="AP50" s="507"/>
      <c r="AQ50" s="507"/>
      <c r="AR50" s="507">
        <f>IF($X$50=0,0,IF((AR48-AR49)&lt;=0,0,ROUND((AR48-AR49)/($X$48-$X$49)*$X$50,2)))</f>
        <v>0</v>
      </c>
      <c r="AS50" s="507"/>
      <c r="AT50" s="507"/>
      <c r="AU50" s="507"/>
      <c r="AV50" s="507">
        <f>IF($X$50=0,0,IF((AV48-AV49)&lt;=0,0,ROUND((AV48-AV49)/($X$48-$X$49)*$X$50,2)))</f>
        <v>0</v>
      </c>
      <c r="AW50" s="507"/>
      <c r="AX50" s="507"/>
      <c r="AY50" s="507"/>
      <c r="AZ50" s="507">
        <f>IF($X$50=0,0,IF((AZ48-AZ49)&lt;=0,0,ROUND((AZ48-AZ49)/($X$48-$X$49)*$X$50,2)))</f>
        <v>0</v>
      </c>
      <c r="BA50" s="507"/>
      <c r="BB50" s="507"/>
      <c r="BC50" s="507"/>
      <c r="BD50" s="6"/>
      <c r="BF50" s="697">
        <f>X50-SUM(AB50:BC51)</f>
        <v>0</v>
      </c>
      <c r="BG50" s="697"/>
      <c r="BH50" s="697"/>
      <c r="BI50" s="154"/>
      <c r="BJ50" s="81"/>
      <c r="BK50" s="242"/>
      <c r="BL50" s="311">
        <f>SUM(BK48:BQ48)</f>
        <v>0</v>
      </c>
      <c r="BM50" s="312">
        <f>SUM(BK49:BQ49)</f>
        <v>0</v>
      </c>
      <c r="BN50" s="312">
        <f>IF(BL50&lt;0,0,IF(BK50&gt;(BL50-BM50),BL50-BM50,BK50))</f>
        <v>0</v>
      </c>
      <c r="BO50" s="312"/>
      <c r="BP50" s="312"/>
      <c r="BQ50" s="312"/>
      <c r="BR50" s="242"/>
      <c r="BS50" s="311">
        <f>SUM(BR48:BX48)</f>
        <v>0</v>
      </c>
      <c r="BT50" s="312">
        <f>SUM(BR49:BX49)</f>
        <v>0</v>
      </c>
      <c r="BU50" s="312">
        <f>IF(BS50&lt;0,0,IF(BR50&gt;(BS50-BT50),BS50-BT50,BR50))</f>
        <v>0</v>
      </c>
      <c r="BV50" s="312"/>
      <c r="BW50" s="312"/>
      <c r="BX50" s="312"/>
      <c r="BY50" s="242"/>
      <c r="BZ50" s="311">
        <f>SUM(BY48:CE48)</f>
        <v>0</v>
      </c>
      <c r="CA50" s="312">
        <f>SUM(BY49:CE49)</f>
        <v>0</v>
      </c>
      <c r="CB50" s="312">
        <f>IF(BZ50&lt;0,0,IF(BY50&gt;(BZ50-CA50),BZ50-CA50,BY50))</f>
        <v>0</v>
      </c>
      <c r="CC50" s="312"/>
      <c r="CD50" s="312"/>
      <c r="CE50" s="312"/>
      <c r="CF50" s="242"/>
      <c r="CG50" s="311">
        <f>SUM(CF48:CL48)</f>
        <v>0</v>
      </c>
      <c r="CH50" s="312">
        <f>SUM(CF49:CL49)</f>
        <v>0</v>
      </c>
      <c r="CI50" s="312">
        <f>IF(CG50&lt;0,0,IF(CF50&gt;(CG50-CH50),CG50-CH50,CF50))</f>
        <v>0</v>
      </c>
      <c r="CJ50" s="312"/>
      <c r="CK50" s="312"/>
      <c r="CL50" s="312"/>
      <c r="CM50" s="242"/>
      <c r="CN50" s="311">
        <f>SUM(CM48:CS48)</f>
        <v>0</v>
      </c>
      <c r="CO50" s="312">
        <f>SUM(CM49:CS49)</f>
        <v>0</v>
      </c>
      <c r="CP50" s="312">
        <f>IF(CN50&lt;0,0,IF(CM50&gt;(CN50-CO50),CN50-CO50,CM50))</f>
        <v>0</v>
      </c>
      <c r="CQ50" s="312"/>
      <c r="CR50" s="311"/>
      <c r="CS50" s="312"/>
      <c r="CT50" s="242"/>
      <c r="CU50" s="311">
        <f>SUM(CT48:CZ48)</f>
        <v>0</v>
      </c>
      <c r="CV50" s="312">
        <f>SUM(CT49:CZ49)</f>
        <v>0</v>
      </c>
      <c r="CW50" s="312">
        <f>IF(CU50&lt;0,0,IF(CT50&gt;(CU50-CV50),CU50-CV50,CT50))</f>
        <v>0</v>
      </c>
      <c r="CX50" s="312"/>
      <c r="CY50" s="311"/>
      <c r="CZ50" s="312"/>
      <c r="DA50" s="242"/>
      <c r="DB50" s="311">
        <f>SUM(DA48:DG48)</f>
        <v>0</v>
      </c>
      <c r="DC50" s="312">
        <f>SUM(DA49:DG49)</f>
        <v>0</v>
      </c>
      <c r="DD50" s="312">
        <f>IF(DB50&lt;0,0,IF(DA50&gt;(DB50-DC50),DB50-DC50,DA50))</f>
        <v>0</v>
      </c>
      <c r="DE50" s="312"/>
      <c r="DF50" s="311"/>
      <c r="DG50" s="312"/>
      <c r="DH50" s="242"/>
      <c r="DI50" s="311">
        <f>SUM(DH48:DN48)</f>
        <v>0</v>
      </c>
      <c r="DJ50" s="312">
        <f>SUM(DH49:DN49)</f>
        <v>0</v>
      </c>
      <c r="DK50" s="312">
        <f>IF(DI50&lt;0,0,IF(DH50&gt;(DI50-DJ50),DI50-DJ50,DH50))</f>
        <v>0</v>
      </c>
      <c r="DL50" s="312"/>
      <c r="DM50" s="311"/>
      <c r="DN50" s="312"/>
      <c r="DO50" s="242"/>
      <c r="DP50" s="311">
        <f>SUM(DO48:DU48)</f>
        <v>0</v>
      </c>
      <c r="DQ50" s="312">
        <f>SUM(DO49:DU49)</f>
        <v>0</v>
      </c>
      <c r="DR50" s="312">
        <f>IF(DP50&lt;0,0,IF(DO50&gt;(DP50-DQ50),DP50-DQ50,DO50))</f>
        <v>0</v>
      </c>
      <c r="DS50" s="312"/>
      <c r="DT50" s="311"/>
      <c r="DU50" s="312"/>
      <c r="DV50" s="242"/>
      <c r="DW50" s="311">
        <f>SUM(DV48:EB48)</f>
        <v>0</v>
      </c>
      <c r="DX50" s="312">
        <f>SUM(DV49:EB49)</f>
        <v>0</v>
      </c>
      <c r="DY50" s="312">
        <f>IF(DW50&lt;0,0,IF(DV50&gt;(DW50-DX50),DW50-DX50,DV50))</f>
        <v>0</v>
      </c>
      <c r="DZ50" s="312"/>
      <c r="EA50" s="311"/>
      <c r="EB50" s="312"/>
      <c r="EC50" s="242"/>
      <c r="ED50" s="311">
        <f>SUM(EC48:EI48)</f>
        <v>0</v>
      </c>
      <c r="EE50" s="312">
        <f>SUM(EC49:EI49)</f>
        <v>0</v>
      </c>
      <c r="EF50" s="312">
        <f>IF(ED50&lt;0,0,IF(EC50&gt;(ED50-EE50),ED50-EE50,EC50))</f>
        <v>0</v>
      </c>
      <c r="EG50" s="312"/>
      <c r="EH50" s="311"/>
      <c r="EI50" s="312"/>
      <c r="EJ50" s="242"/>
      <c r="EK50" s="311">
        <f>SUM(EJ48:EP48)</f>
        <v>0</v>
      </c>
      <c r="EL50" s="312">
        <f>SUM(EJ49:EP49)</f>
        <v>0</v>
      </c>
      <c r="EM50" s="312">
        <f>IF(EK50&lt;0,0,IF(EJ50&gt;(EK50-EL50),EK50-EL50,EJ50))</f>
        <v>0</v>
      </c>
      <c r="EN50" s="312"/>
      <c r="EO50" s="312"/>
      <c r="EP50" s="312"/>
      <c r="EQ50" s="308">
        <f>IF($B$184=1,BK50,IF($B$184=2,BK50+BR50,IF($B$184=3,BK50+BR50+BY50)))+IF($B$184=4,BK50+BR50+BY50+CF50,IF($B$184=5,BK50+BR50+BY50+CF50+CM50,IF($B$184=6,BK50+BR50+BY50+CF50+CM50+CT50)))+IF($B$184=7,BK50+BR50+BY50+CF50+CM50+CT50+DA50,IF($B$184=8,BK50+BR50+BY50+CF50+CM50+CT50+DA50+DH50,IF($B$184=9,BK50+BR50+BY50+CF50+CM50+CT50+DA50+DH50+DO50)))+IF($B$184=10,BK50+BR50+BY50+CF50+CM50+CT50+DA50+DH50+DO50+DV50,IF($B$184=11,BK50+BR50+BY50+CF50+CM50+CT50+DA50+DH50+DO50+DV50+EC50,IF($B$184=12,BK50+BR50+BY50+CF50+CM50+CT50+DA50+DH50+DO50+DV50+EC50+EJ50)))</f>
        <v>0</v>
      </c>
      <c r="ER50" s="304"/>
      <c r="ES50" s="305"/>
      <c r="ET50" s="305"/>
      <c r="EU50" s="318"/>
      <c r="EV50" s="318"/>
      <c r="EW50" s="305"/>
    </row>
    <row r="51" spans="2:153" ht="13.5" customHeight="1">
      <c r="B51" s="5"/>
      <c r="C51" s="642"/>
      <c r="D51" s="643"/>
      <c r="E51" s="547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9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507"/>
      <c r="AL51" s="507"/>
      <c r="AM51" s="507"/>
      <c r="AN51" s="507"/>
      <c r="AO51" s="507"/>
      <c r="AP51" s="507"/>
      <c r="AQ51" s="507"/>
      <c r="AR51" s="507"/>
      <c r="AS51" s="507"/>
      <c r="AT51" s="507"/>
      <c r="AU51" s="507"/>
      <c r="AV51" s="507"/>
      <c r="AW51" s="507"/>
      <c r="AX51" s="507"/>
      <c r="AY51" s="507"/>
      <c r="AZ51" s="507"/>
      <c r="BA51" s="507"/>
      <c r="BB51" s="507"/>
      <c r="BC51" s="507"/>
      <c r="BD51" s="6"/>
      <c r="BF51" s="697"/>
      <c r="BG51" s="697"/>
      <c r="BH51" s="697"/>
      <c r="BI51" s="154"/>
      <c r="BJ51" s="158"/>
      <c r="BK51" s="238">
        <f>IF((BL50-BM50)&lt;=0,0,ROUND((BK48-BK49)/(BL50-BM50)*BN50,2))</f>
        <v>0</v>
      </c>
      <c r="BL51" s="313">
        <f>IF((BL50-BM50)&lt;=0,0,ROUND((BL48-BL49)/(BL50-BM50)*BN50,2))</f>
        <v>0</v>
      </c>
      <c r="BM51" s="313">
        <f>IF((BL50-BM50)&lt;=0,0,ROUND((BM48-BM49)/(BL50-BM50)*BN50,2))</f>
        <v>0</v>
      </c>
      <c r="BN51" s="313">
        <f>IF((BL50-BM50)&lt;=0,0,ROUND((BN48-BN49)/(BL50-BM50)*BN50,2))</f>
        <v>0</v>
      </c>
      <c r="BO51" s="313">
        <f>IF((BL50-BM50)&lt;=0,0,ROUND((BO48-BO49)/(BL50-BM50)*BN50,2))</f>
        <v>0</v>
      </c>
      <c r="BP51" s="313">
        <f>IF((BL50-BM50)&lt;=0,0,ROUND((BP48-BP49)/(BL50-BM50)*BN50,2))</f>
        <v>0</v>
      </c>
      <c r="BQ51" s="314">
        <f>IF((BL50-BM50)&lt;=0,0,ROUND((BQ48-BQ49)/(BL50-BM50)*BN50,2))</f>
        <v>0</v>
      </c>
      <c r="BR51" s="315">
        <f>IF((BS50-BT50)&lt;=0,0,ROUND((BR48-BR49)/(BS50-BT50)*BU50,2))</f>
        <v>0</v>
      </c>
      <c r="BS51" s="313">
        <f>IF((BS50-BT50)&lt;=0,0,ROUND((BS48-BS49)/(BS50-BT50)*BU50,2))</f>
        <v>0</v>
      </c>
      <c r="BT51" s="313">
        <f>IF((BS50-BT50)&lt;=0,0,ROUND((BT48-BT49)/(BS50-BT50)*BU50,2))</f>
        <v>0</v>
      </c>
      <c r="BU51" s="313">
        <f>IF((BS50-BT50)&lt;=0,0,ROUND((BU48-BU49)/(BS50-BT50)*BU50,2))</f>
        <v>0</v>
      </c>
      <c r="BV51" s="313">
        <f>IF((BS50-BT50)&lt;=0,0,ROUND((BV48-BV49)/(BS50-BT50)*BU50,2))</f>
        <v>0</v>
      </c>
      <c r="BW51" s="313">
        <f>IF((BS50-BT50)&lt;=0,0,ROUND((BW48-BW49)/(BS50-BT50)*BU50,2))</f>
        <v>0</v>
      </c>
      <c r="BX51" s="314">
        <f>IF((BS50-BT50)&lt;=0,0,ROUND((BX48-BX49)/(BS50-BT50)*BU50,2))</f>
        <v>0</v>
      </c>
      <c r="BY51" s="315">
        <f>IF((BZ50-CA50)&lt;=0,0,ROUND((BY48-BY49)/(BZ50-CA50)*CB50,2))</f>
        <v>0</v>
      </c>
      <c r="BZ51" s="313">
        <f>IF((BZ50-CA50)&lt;=0,0,ROUND((BZ48-BZ49)/(BZ50-CA50)*CB50,2))</f>
        <v>0</v>
      </c>
      <c r="CA51" s="313">
        <f>IF((BZ50-CA50)&lt;=0,0,ROUND((CA48-CA49)/(BZ50-CA50)*CB50,2))</f>
        <v>0</v>
      </c>
      <c r="CB51" s="313">
        <f>IF((BZ50-CA50)&lt;=0,0,ROUND((CB48-CB49)/(BZ50-CA50)*CB50,2))</f>
        <v>0</v>
      </c>
      <c r="CC51" s="313">
        <f>IF((BZ50-CA50)&lt;=0,0,ROUND((CC48-CC49)/(BZ50-CA50)*CB50,2))</f>
        <v>0</v>
      </c>
      <c r="CD51" s="313">
        <f>IF((BZ50-CA50)&lt;=0,0,ROUND((CD48-CD49)/(BZ50-CA50)*CB50,2))</f>
        <v>0</v>
      </c>
      <c r="CE51" s="314">
        <f>IF((BZ50-CA50)&lt;=0,0,ROUND((CE48-CE49)/(BZ50-CA50)*CB50,2))</f>
        <v>0</v>
      </c>
      <c r="CF51" s="315">
        <f>IF((CG50-CH50)&lt;=0,0,ROUND((CF48-CF49)/(CG50-CH50)*CI50,2))</f>
        <v>0</v>
      </c>
      <c r="CG51" s="313">
        <f>IF((CG50-CH50)&lt;=0,0,ROUND((CG48-CG49)/(CG50-CH50)*CI50,2))</f>
        <v>0</v>
      </c>
      <c r="CH51" s="313">
        <f>IF((CG50-CH50)&lt;=0,0,ROUND((CH48-CH49)/(CG50-CH50)*CI50,2))</f>
        <v>0</v>
      </c>
      <c r="CI51" s="313">
        <f>IF((CG50-CH50)&lt;=0,0,ROUND((CI48-CI49)/(CG50-CH50)*CI50,2))</f>
        <v>0</v>
      </c>
      <c r="CJ51" s="313">
        <f>IF((CG50-CH50)&lt;=0,0,ROUND((CJ48-CJ49)/(CG50-CH50)*CI50,2))</f>
        <v>0</v>
      </c>
      <c r="CK51" s="313">
        <f>IF((CG50-CH50)&lt;=0,0,ROUND((CK48-CK49)/(CG50-CH50)*CI50,2))</f>
        <v>0</v>
      </c>
      <c r="CL51" s="314">
        <f>IF((CG50-CH50)&lt;=0,0,ROUND((CL48-CL49)/(CG50-CH50)*CI50,2))</f>
        <v>0</v>
      </c>
      <c r="CM51" s="315">
        <f>IF((CN50-CO50)&lt;=0,0,ROUND((CM48-CM49)/(CN50-CO50)*CP50,2))</f>
        <v>0</v>
      </c>
      <c r="CN51" s="313">
        <f>IF((CN50-CO50)&lt;=0,0,ROUND((CN48-CN49)/(CN50-CO50)*CP50,2))</f>
        <v>0</v>
      </c>
      <c r="CO51" s="313">
        <f>IF((CN50-CO50)&lt;=0,0,ROUND((CO48-CO49)/(CN50-CO50)*CP50,2))</f>
        <v>0</v>
      </c>
      <c r="CP51" s="313">
        <f>IF((CN50-CO50)&lt;=0,0,ROUND((CP48-CP49)/(CN50-CO50)*CP50,2))</f>
        <v>0</v>
      </c>
      <c r="CQ51" s="313">
        <f>IF((CN50-CO50)&lt;=0,0,ROUND((CQ48-CQ49)/(CN50-CO50)*CP50,2))</f>
        <v>0</v>
      </c>
      <c r="CR51" s="313">
        <f>IF((CN50-CO50)&lt;=0,0,ROUND((CR48-CR49)/(CN50-CO50)*CP50,2))</f>
        <v>0</v>
      </c>
      <c r="CS51" s="314">
        <f>IF((CN50-CO50)&lt;=0,0,ROUND((CS48-CS49)/(CN50-CO50)*CP50,2))</f>
        <v>0</v>
      </c>
      <c r="CT51" s="315">
        <f>IF((CU50-CV50)&lt;=0,0,ROUND((CT48-CT49)/(CU50-CV50)*CW50,2))</f>
        <v>0</v>
      </c>
      <c r="CU51" s="313">
        <f>IF((CU50-CV50)&lt;=0,0,ROUND((CU48-CU49)/(CU50-CV50)*CW50,2))</f>
        <v>0</v>
      </c>
      <c r="CV51" s="313">
        <f>IF((CU50-CV50)&lt;=0,0,ROUND((CV48-CV49)/(CU50-CV50)*CW50,2))</f>
        <v>0</v>
      </c>
      <c r="CW51" s="313">
        <f>IF((CU50-CV50)&lt;=0,0,ROUND((CW48-CW49)/(CU50-CV50)*CW50,2))</f>
        <v>0</v>
      </c>
      <c r="CX51" s="313">
        <f>IF((CU50-CV50)&lt;=0,0,ROUND((CX48-CX49)/(CU50-CV50)*CW50,2))</f>
        <v>0</v>
      </c>
      <c r="CY51" s="313">
        <f>IF((CU50-CV50)&lt;=0,0,ROUND((CY48-CY49)/(CU50-CV50)*CW50,2))</f>
        <v>0</v>
      </c>
      <c r="CZ51" s="314">
        <f>IF((CU50-CV50)&lt;=0,0,ROUND((CZ48-CZ49)/(CU50-CV50)*CW50,2))</f>
        <v>0</v>
      </c>
      <c r="DA51" s="315">
        <f>IF((DB50-DC50)&lt;=0,0,ROUND((DA48-DA49)/(DB50-DC50)*DD50,2))</f>
        <v>0</v>
      </c>
      <c r="DB51" s="313">
        <f>IF((DB50-DC50)&lt;=0,0,ROUND((DB48-DB49)/(DB50-DC50)*DD50,2))</f>
        <v>0</v>
      </c>
      <c r="DC51" s="313">
        <f>IF((DB50-DC50)&lt;=0,0,ROUND((DC48-DC49)/(DB50-DC50)*DD50,2))</f>
        <v>0</v>
      </c>
      <c r="DD51" s="313">
        <f>IF((DB50-DC50)&lt;=0,0,ROUND((DD48-DD49)/(DB50-DC50)*DD50,2))</f>
        <v>0</v>
      </c>
      <c r="DE51" s="313">
        <f>IF((DB50-DC50)&lt;=0,0,ROUND((DE48-DE49)/(DB50-DC50)*DD50,2))</f>
        <v>0</v>
      </c>
      <c r="DF51" s="313">
        <f>IF((DB50-DC50)&lt;=0,0,ROUND((DF48-DF49)/(DB50-DC50)*DD50,2))</f>
        <v>0</v>
      </c>
      <c r="DG51" s="314">
        <f>IF((DB50-DC50)&lt;=0,0,ROUND((DG48-DG49)/(DB50-DC50)*DD50,2))</f>
        <v>0</v>
      </c>
      <c r="DH51" s="315">
        <f>IF((DI50-DJ50)&lt;=0,0,ROUND((DH48-DH49)/(DI50-DJ50)*DK50,2))</f>
        <v>0</v>
      </c>
      <c r="DI51" s="313">
        <f>IF((DI50-DJ50)&lt;=0,0,ROUND((DI48-DI49)/(DI50-DJ50)*DK50,2))</f>
        <v>0</v>
      </c>
      <c r="DJ51" s="313">
        <f>IF((DI50-DJ50)&lt;=0,0,ROUND((DJ48-DJ49)/(DI50-DJ50)*DK50,2))</f>
        <v>0</v>
      </c>
      <c r="DK51" s="313">
        <f>IF((DI50-DJ50)&lt;=0,0,ROUND((DK48-DK49)/(DI50-DJ50)*DK50,2))</f>
        <v>0</v>
      </c>
      <c r="DL51" s="313">
        <f>IF((DI50-DJ50)&lt;=0,0,ROUND((DL48-DL49)/(DI50-DJ50)*DK50,2))</f>
        <v>0</v>
      </c>
      <c r="DM51" s="313">
        <f>IF((DI50-DJ50)&lt;=0,0,ROUND((DM48-DM49)/(DI50-DJ50)*DK50,2))</f>
        <v>0</v>
      </c>
      <c r="DN51" s="314">
        <f>IF((DI50-DJ50)&lt;=0,0,ROUND((DN48-DN49)/(DI50-DJ50)*DK50,2))</f>
        <v>0</v>
      </c>
      <c r="DO51" s="315">
        <f>IF((DP50-DQ50)&lt;=0,0,ROUND((DO48-DO49)/(DP50-DQ50)*DR50,2))</f>
        <v>0</v>
      </c>
      <c r="DP51" s="313">
        <f>IF((DP50-DQ50)&lt;=0,0,ROUND((DP48-DP49)/(DP50-DQ50)*DR50,2))</f>
        <v>0</v>
      </c>
      <c r="DQ51" s="313">
        <f>IF((DP50-DQ50)&lt;=0,0,ROUND((DQ48-DQ49)/(DP50-DQ50)*DR50,2))</f>
        <v>0</v>
      </c>
      <c r="DR51" s="313">
        <f>IF((DP50-DQ50)&lt;=0,0,ROUND((DR48-DR49)/(DP50-DQ50)*DR50,2))</f>
        <v>0</v>
      </c>
      <c r="DS51" s="313">
        <f>IF((DP50-DQ50)&lt;=0,0,ROUND((DS48-DS49)/(DP50-DQ50)*DR50,2))</f>
        <v>0</v>
      </c>
      <c r="DT51" s="313">
        <f>IF((DP50-DQ50)&lt;=0,0,ROUND((DT48-DT49)/(DP50-DQ50)*DR50,2))</f>
        <v>0</v>
      </c>
      <c r="DU51" s="314">
        <f>IF((DP50-DQ50)&lt;=0,0,ROUND((DU48-DU49)/(DP50-DQ50)*DR50,2))</f>
        <v>0</v>
      </c>
      <c r="DV51" s="315">
        <f>IF((DW50-DX50)&lt;=0,0,ROUND((DV48-DV49)/(DW50-DX50)*DY50,2))</f>
        <v>0</v>
      </c>
      <c r="DW51" s="313">
        <f>IF((DW50-DX50)&lt;=0,0,ROUND((DW48-DW49)/(DW50-DX50)*DY50,2))</f>
        <v>0</v>
      </c>
      <c r="DX51" s="313">
        <f>IF((DW50-DX50)&lt;=0,0,ROUND((DX48-DX49)/(DW50-DX50)*DY50,2))</f>
        <v>0</v>
      </c>
      <c r="DY51" s="313">
        <f>IF((DW50-DX50)&lt;=0,0,ROUND((DY48-DY49)/(DW50-DX50)*DY50,2))</f>
        <v>0</v>
      </c>
      <c r="DZ51" s="313">
        <f>IF((DW50-DX50)&lt;=0,0,ROUND((DZ48-DZ49)/(DW50-DX50)*DY50,2))</f>
        <v>0</v>
      </c>
      <c r="EA51" s="313">
        <f>IF((DW50-DX50)&lt;=0,0,ROUND((EA48-EA49)/(DW50-DX50)*DY50,2))</f>
        <v>0</v>
      </c>
      <c r="EB51" s="314">
        <f>IF((DW50-DX50)&lt;=0,0,ROUND((EB48-EB49)/(DW50-DX50)*DY50,2))</f>
        <v>0</v>
      </c>
      <c r="EC51" s="315">
        <f>IF((ED50-EE50)&lt;=0,0,ROUND((EC48-EC49)/(ED50-EE50)*EF50,2))</f>
        <v>0</v>
      </c>
      <c r="ED51" s="313">
        <f>IF((ED50-EE50)&lt;=0,0,ROUND((ED48-ED49)/(ED50-EE50)*EF50,2))</f>
        <v>0</v>
      </c>
      <c r="EE51" s="313">
        <f>IF((ED50-EE50)&lt;=0,0,ROUND((EE48-EE49)/(ED50-EE50)*EF50,2))</f>
        <v>0</v>
      </c>
      <c r="EF51" s="313">
        <f>IF((ED50-EE50)&lt;=0,0,ROUND((EF48-EF49)/(ED50-EE50)*EF50,2))</f>
        <v>0</v>
      </c>
      <c r="EG51" s="313">
        <f>IF((ED50-EE50)&lt;=0,0,ROUND((EG48-EG49)/(ED50-EE50)*EF50,2))</f>
        <v>0</v>
      </c>
      <c r="EH51" s="313">
        <f>IF((ED50-EE50)&lt;=0,0,ROUND((EH48-EH49)/(ED50-EE50)*EF50,2))</f>
        <v>0</v>
      </c>
      <c r="EI51" s="314">
        <f>IF((ED50-EE50)&lt;=0,0,ROUND((EI48-EI49)/(ED50-EE50)*EF50,2))</f>
        <v>0</v>
      </c>
      <c r="EJ51" s="315">
        <f>IF((EK50-EL50)&lt;=0,0,ROUND((EJ48-EJ49)/(EK50-EL50)*EM50,2))</f>
        <v>0</v>
      </c>
      <c r="EK51" s="313">
        <f>IF((EK50-EL50)&lt;=0,0,ROUND((EK48-EK49)/(EK50-EL50)*EM50,2))</f>
        <v>0</v>
      </c>
      <c r="EL51" s="313">
        <f>IF((EK50-EL50)&lt;=0,0,ROUND((EL48-EL49)/(EK50-EL50)*EM50,2))</f>
        <v>0</v>
      </c>
      <c r="EM51" s="313">
        <f>IF((EK50-EL50)&lt;=0,0,ROUND((EM48-EM49)/(EK50-EL50)*EM50,2))</f>
        <v>0</v>
      </c>
      <c r="EN51" s="313">
        <f>IF((EK50-EL50)&lt;=0,0,ROUND((EN48-EN49)/(EK50-EL50)*EM50,2))</f>
        <v>0</v>
      </c>
      <c r="EO51" s="313">
        <f>IF((EK50-EL50)&lt;=0,0,ROUND((EO48-EO49)/(EK50-EL50)*EM50,2))</f>
        <v>0</v>
      </c>
      <c r="EP51" s="314">
        <f>IF((EK50-EL50)&lt;=0,0,ROUND((EP48-EP49)/(EK50-EL50)*EM50,2))</f>
        <v>0</v>
      </c>
      <c r="EQ51" s="306"/>
      <c r="ER51" s="307"/>
      <c r="ES51" s="307"/>
      <c r="ET51" s="307"/>
      <c r="EU51" s="307"/>
      <c r="EV51" s="307"/>
      <c r="EW51" s="307"/>
    </row>
    <row r="52" spans="2:153" ht="18.75" customHeight="1">
      <c r="B52" s="5"/>
      <c r="C52" s="638">
        <v>13</v>
      </c>
      <c r="D52" s="639"/>
      <c r="E52" s="493" t="s">
        <v>259</v>
      </c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5"/>
      <c r="X52" s="506">
        <f>SUM(AB52:BC52)</f>
        <v>0</v>
      </c>
      <c r="Y52" s="506"/>
      <c r="Z52" s="506"/>
      <c r="AA52" s="506"/>
      <c r="AB52" s="506">
        <f>AB49+AB50</f>
        <v>0</v>
      </c>
      <c r="AC52" s="506"/>
      <c r="AD52" s="506"/>
      <c r="AE52" s="506"/>
      <c r="AF52" s="506">
        <f>AF49+AF50</f>
        <v>0</v>
      </c>
      <c r="AG52" s="506"/>
      <c r="AH52" s="506"/>
      <c r="AI52" s="506"/>
      <c r="AJ52" s="506">
        <f>AJ49+AJ50</f>
        <v>0</v>
      </c>
      <c r="AK52" s="506"/>
      <c r="AL52" s="506"/>
      <c r="AM52" s="506"/>
      <c r="AN52" s="506">
        <f>AN49+AN50</f>
        <v>0</v>
      </c>
      <c r="AO52" s="506"/>
      <c r="AP52" s="506"/>
      <c r="AQ52" s="506"/>
      <c r="AR52" s="506">
        <f>AR49+AR50</f>
        <v>0</v>
      </c>
      <c r="AS52" s="506"/>
      <c r="AT52" s="506"/>
      <c r="AU52" s="506"/>
      <c r="AV52" s="506">
        <f>AV49+AV50</f>
        <v>0</v>
      </c>
      <c r="AW52" s="506"/>
      <c r="AX52" s="506"/>
      <c r="AY52" s="506"/>
      <c r="AZ52" s="506">
        <f>AZ49+AZ50</f>
        <v>0</v>
      </c>
      <c r="BA52" s="506"/>
      <c r="BB52" s="506"/>
      <c r="BC52" s="506"/>
      <c r="BD52" s="6"/>
      <c r="BF52" s="154"/>
      <c r="BG52" s="154"/>
      <c r="BH52" s="154"/>
      <c r="BI52" s="154"/>
      <c r="BJ52" s="154"/>
      <c r="BK52" s="238">
        <f>BK49+BK51</f>
        <v>0</v>
      </c>
      <c r="BL52" s="239">
        <f aca="true" t="shared" si="49" ref="BL52:BQ52">BL49+BL51</f>
        <v>0</v>
      </c>
      <c r="BM52" s="239">
        <f t="shared" si="49"/>
        <v>0</v>
      </c>
      <c r="BN52" s="239">
        <f t="shared" si="49"/>
        <v>0</v>
      </c>
      <c r="BO52" s="239">
        <f t="shared" si="49"/>
        <v>0</v>
      </c>
      <c r="BP52" s="239">
        <f t="shared" si="49"/>
        <v>0</v>
      </c>
      <c r="BQ52" s="240">
        <f t="shared" si="49"/>
        <v>0</v>
      </c>
      <c r="BR52" s="315">
        <f aca="true" t="shared" si="50" ref="BR52:CS52">BR49+BR51</f>
        <v>0</v>
      </c>
      <c r="BS52" s="239">
        <f t="shared" si="50"/>
        <v>0</v>
      </c>
      <c r="BT52" s="239">
        <f t="shared" si="50"/>
        <v>0</v>
      </c>
      <c r="BU52" s="239">
        <f t="shared" si="50"/>
        <v>0</v>
      </c>
      <c r="BV52" s="239">
        <f t="shared" si="50"/>
        <v>0</v>
      </c>
      <c r="BW52" s="239">
        <f t="shared" si="50"/>
        <v>0</v>
      </c>
      <c r="BX52" s="240">
        <f t="shared" si="50"/>
        <v>0</v>
      </c>
      <c r="BY52" s="315">
        <f t="shared" si="50"/>
        <v>0</v>
      </c>
      <c r="BZ52" s="239">
        <f t="shared" si="50"/>
        <v>0</v>
      </c>
      <c r="CA52" s="239">
        <f t="shared" si="50"/>
        <v>0</v>
      </c>
      <c r="CB52" s="239">
        <f t="shared" si="50"/>
        <v>0</v>
      </c>
      <c r="CC52" s="239">
        <f t="shared" si="50"/>
        <v>0</v>
      </c>
      <c r="CD52" s="239">
        <f t="shared" si="50"/>
        <v>0</v>
      </c>
      <c r="CE52" s="240">
        <f t="shared" si="50"/>
        <v>0</v>
      </c>
      <c r="CF52" s="315">
        <f t="shared" si="50"/>
        <v>0</v>
      </c>
      <c r="CG52" s="239">
        <f t="shared" si="50"/>
        <v>0</v>
      </c>
      <c r="CH52" s="239">
        <f t="shared" si="50"/>
        <v>0</v>
      </c>
      <c r="CI52" s="239">
        <f t="shared" si="50"/>
        <v>0</v>
      </c>
      <c r="CJ52" s="239">
        <f t="shared" si="50"/>
        <v>0</v>
      </c>
      <c r="CK52" s="239">
        <f t="shared" si="50"/>
        <v>0</v>
      </c>
      <c r="CL52" s="240">
        <f t="shared" si="50"/>
        <v>0</v>
      </c>
      <c r="CM52" s="315">
        <f t="shared" si="50"/>
        <v>0</v>
      </c>
      <c r="CN52" s="239">
        <f t="shared" si="50"/>
        <v>0</v>
      </c>
      <c r="CO52" s="239">
        <f t="shared" si="50"/>
        <v>0</v>
      </c>
      <c r="CP52" s="239">
        <f t="shared" si="50"/>
        <v>0</v>
      </c>
      <c r="CQ52" s="239">
        <f t="shared" si="50"/>
        <v>0</v>
      </c>
      <c r="CR52" s="239">
        <f t="shared" si="50"/>
        <v>0</v>
      </c>
      <c r="CS52" s="240">
        <f t="shared" si="50"/>
        <v>0</v>
      </c>
      <c r="CT52" s="315">
        <f aca="true" t="shared" si="51" ref="CT52:DU52">CT49+CT51</f>
        <v>0</v>
      </c>
      <c r="CU52" s="239">
        <f t="shared" si="51"/>
        <v>0</v>
      </c>
      <c r="CV52" s="239">
        <f t="shared" si="51"/>
        <v>0</v>
      </c>
      <c r="CW52" s="239">
        <f t="shared" si="51"/>
        <v>0</v>
      </c>
      <c r="CX52" s="239">
        <f t="shared" si="51"/>
        <v>0</v>
      </c>
      <c r="CY52" s="239">
        <f t="shared" si="51"/>
        <v>0</v>
      </c>
      <c r="CZ52" s="240">
        <f t="shared" si="51"/>
        <v>0</v>
      </c>
      <c r="DA52" s="315">
        <f t="shared" si="51"/>
        <v>0</v>
      </c>
      <c r="DB52" s="239">
        <f t="shared" si="51"/>
        <v>0</v>
      </c>
      <c r="DC52" s="239">
        <f t="shared" si="51"/>
        <v>0</v>
      </c>
      <c r="DD52" s="239">
        <f t="shared" si="51"/>
        <v>0</v>
      </c>
      <c r="DE52" s="239">
        <f t="shared" si="51"/>
        <v>0</v>
      </c>
      <c r="DF52" s="239">
        <f t="shared" si="51"/>
        <v>0</v>
      </c>
      <c r="DG52" s="240">
        <f t="shared" si="51"/>
        <v>0</v>
      </c>
      <c r="DH52" s="315">
        <f t="shared" si="51"/>
        <v>0</v>
      </c>
      <c r="DI52" s="239">
        <f t="shared" si="51"/>
        <v>0</v>
      </c>
      <c r="DJ52" s="239">
        <f t="shared" si="51"/>
        <v>0</v>
      </c>
      <c r="DK52" s="239">
        <f t="shared" si="51"/>
        <v>0</v>
      </c>
      <c r="DL52" s="239">
        <f t="shared" si="51"/>
        <v>0</v>
      </c>
      <c r="DM52" s="239">
        <f t="shared" si="51"/>
        <v>0</v>
      </c>
      <c r="DN52" s="240">
        <f t="shared" si="51"/>
        <v>0</v>
      </c>
      <c r="DO52" s="315">
        <f t="shared" si="51"/>
        <v>0</v>
      </c>
      <c r="DP52" s="239">
        <f t="shared" si="51"/>
        <v>0</v>
      </c>
      <c r="DQ52" s="239">
        <f t="shared" si="51"/>
        <v>0</v>
      </c>
      <c r="DR52" s="239">
        <f t="shared" si="51"/>
        <v>0</v>
      </c>
      <c r="DS52" s="239">
        <f t="shared" si="51"/>
        <v>0</v>
      </c>
      <c r="DT52" s="239">
        <f t="shared" si="51"/>
        <v>0</v>
      </c>
      <c r="DU52" s="240">
        <f t="shared" si="51"/>
        <v>0</v>
      </c>
      <c r="DV52" s="315">
        <f aca="true" t="shared" si="52" ref="DV52:EP52">DV49+DV51</f>
        <v>0</v>
      </c>
      <c r="DW52" s="239">
        <f t="shared" si="52"/>
        <v>0</v>
      </c>
      <c r="DX52" s="239">
        <f t="shared" si="52"/>
        <v>0</v>
      </c>
      <c r="DY52" s="239">
        <f t="shared" si="52"/>
        <v>0</v>
      </c>
      <c r="DZ52" s="239">
        <f t="shared" si="52"/>
        <v>0</v>
      </c>
      <c r="EA52" s="239">
        <f t="shared" si="52"/>
        <v>0</v>
      </c>
      <c r="EB52" s="240">
        <f t="shared" si="52"/>
        <v>0</v>
      </c>
      <c r="EC52" s="315">
        <f t="shared" si="52"/>
        <v>0</v>
      </c>
      <c r="ED52" s="239">
        <f t="shared" si="52"/>
        <v>0</v>
      </c>
      <c r="EE52" s="239">
        <f t="shared" si="52"/>
        <v>0</v>
      </c>
      <c r="EF52" s="239">
        <f t="shared" si="52"/>
        <v>0</v>
      </c>
      <c r="EG52" s="239">
        <f t="shared" si="52"/>
        <v>0</v>
      </c>
      <c r="EH52" s="239">
        <f t="shared" si="52"/>
        <v>0</v>
      </c>
      <c r="EI52" s="240">
        <f t="shared" si="52"/>
        <v>0</v>
      </c>
      <c r="EJ52" s="315">
        <f t="shared" si="52"/>
        <v>0</v>
      </c>
      <c r="EK52" s="239">
        <f t="shared" si="52"/>
        <v>0</v>
      </c>
      <c r="EL52" s="239">
        <f t="shared" si="52"/>
        <v>0</v>
      </c>
      <c r="EM52" s="239">
        <f t="shared" si="52"/>
        <v>0</v>
      </c>
      <c r="EN52" s="239">
        <f t="shared" si="52"/>
        <v>0</v>
      </c>
      <c r="EO52" s="239">
        <f t="shared" si="52"/>
        <v>0</v>
      </c>
      <c r="EP52" s="240">
        <f t="shared" si="52"/>
        <v>0</v>
      </c>
      <c r="EQ52" s="306"/>
      <c r="ER52" s="307"/>
      <c r="ES52" s="307"/>
      <c r="ET52" s="307"/>
      <c r="EU52" s="307"/>
      <c r="EV52" s="307"/>
      <c r="EW52" s="307"/>
    </row>
    <row r="53" spans="2:153" ht="9.75" customHeight="1">
      <c r="B53" s="5"/>
      <c r="C53" s="638">
        <v>14</v>
      </c>
      <c r="D53" s="639"/>
      <c r="E53" s="493" t="s">
        <v>437</v>
      </c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5"/>
      <c r="X53" s="507">
        <f>SUM(AB53:BC53)</f>
        <v>0</v>
      </c>
      <c r="Y53" s="507"/>
      <c r="Z53" s="507"/>
      <c r="AA53" s="507"/>
      <c r="AB53" s="507">
        <f>ROUND(AB48-AB52,2)</f>
        <v>0</v>
      </c>
      <c r="AC53" s="507"/>
      <c r="AD53" s="507"/>
      <c r="AE53" s="507"/>
      <c r="AF53" s="507">
        <f>ROUND(AF48-AF52,2)</f>
        <v>0</v>
      </c>
      <c r="AG53" s="507"/>
      <c r="AH53" s="507"/>
      <c r="AI53" s="507"/>
      <c r="AJ53" s="507">
        <f>ROUND(AJ48-AJ52,2)</f>
        <v>0</v>
      </c>
      <c r="AK53" s="507"/>
      <c r="AL53" s="507"/>
      <c r="AM53" s="507"/>
      <c r="AN53" s="507">
        <f>ROUND(AN48-AN52,2)</f>
        <v>0</v>
      </c>
      <c r="AO53" s="507"/>
      <c r="AP53" s="507"/>
      <c r="AQ53" s="507"/>
      <c r="AR53" s="507">
        <f>ROUND(AR48-AR52,2)</f>
        <v>0</v>
      </c>
      <c r="AS53" s="507"/>
      <c r="AT53" s="507"/>
      <c r="AU53" s="507"/>
      <c r="AV53" s="507">
        <f>ROUND(AV48-AV52,2)</f>
        <v>0</v>
      </c>
      <c r="AW53" s="507"/>
      <c r="AX53" s="507"/>
      <c r="AY53" s="507"/>
      <c r="AZ53" s="507">
        <f>ROUND(AZ48-AZ52,2)</f>
        <v>0</v>
      </c>
      <c r="BA53" s="507"/>
      <c r="BB53" s="507"/>
      <c r="BC53" s="507"/>
      <c r="BD53" s="6"/>
      <c r="BF53" s="154"/>
      <c r="BG53" s="154"/>
      <c r="BH53" s="154"/>
      <c r="BI53" s="154"/>
      <c r="BJ53" s="154"/>
      <c r="BK53" s="238">
        <f>BK48-BK52</f>
        <v>0</v>
      </c>
      <c r="BL53" s="239">
        <f aca="true" t="shared" si="53" ref="BL53:DO53">BL48-BL52</f>
        <v>0</v>
      </c>
      <c r="BM53" s="239">
        <f t="shared" si="53"/>
        <v>0</v>
      </c>
      <c r="BN53" s="239">
        <f t="shared" si="53"/>
        <v>0</v>
      </c>
      <c r="BO53" s="239">
        <f t="shared" si="53"/>
        <v>0</v>
      </c>
      <c r="BP53" s="239">
        <f t="shared" si="53"/>
        <v>0</v>
      </c>
      <c r="BQ53" s="240">
        <f t="shared" si="53"/>
        <v>0</v>
      </c>
      <c r="BR53" s="315">
        <f t="shared" si="53"/>
        <v>0</v>
      </c>
      <c r="BS53" s="239">
        <f t="shared" si="53"/>
        <v>0</v>
      </c>
      <c r="BT53" s="239">
        <f t="shared" si="53"/>
        <v>0</v>
      </c>
      <c r="BU53" s="239">
        <f t="shared" si="53"/>
        <v>0</v>
      </c>
      <c r="BV53" s="239">
        <f t="shared" si="53"/>
        <v>0</v>
      </c>
      <c r="BW53" s="239">
        <f t="shared" si="53"/>
        <v>0</v>
      </c>
      <c r="BX53" s="240">
        <f t="shared" si="53"/>
        <v>0</v>
      </c>
      <c r="BY53" s="315">
        <f t="shared" si="53"/>
        <v>0</v>
      </c>
      <c r="BZ53" s="239">
        <f t="shared" si="53"/>
        <v>0</v>
      </c>
      <c r="CA53" s="239">
        <f t="shared" si="53"/>
        <v>0</v>
      </c>
      <c r="CB53" s="239">
        <f t="shared" si="53"/>
        <v>0</v>
      </c>
      <c r="CC53" s="239">
        <f t="shared" si="53"/>
        <v>0</v>
      </c>
      <c r="CD53" s="239">
        <f t="shared" si="53"/>
        <v>0</v>
      </c>
      <c r="CE53" s="240">
        <f t="shared" si="53"/>
        <v>0</v>
      </c>
      <c r="CF53" s="315">
        <f t="shared" si="53"/>
        <v>0</v>
      </c>
      <c r="CG53" s="239">
        <f t="shared" si="53"/>
        <v>0</v>
      </c>
      <c r="CH53" s="239">
        <f t="shared" si="53"/>
        <v>0</v>
      </c>
      <c r="CI53" s="239">
        <f t="shared" si="53"/>
        <v>0</v>
      </c>
      <c r="CJ53" s="239">
        <f t="shared" si="53"/>
        <v>0</v>
      </c>
      <c r="CK53" s="239">
        <f t="shared" si="53"/>
        <v>0</v>
      </c>
      <c r="CL53" s="240">
        <f t="shared" si="53"/>
        <v>0</v>
      </c>
      <c r="CM53" s="315">
        <f t="shared" si="53"/>
        <v>0</v>
      </c>
      <c r="CN53" s="239">
        <f t="shared" si="53"/>
        <v>0</v>
      </c>
      <c r="CO53" s="239">
        <f t="shared" si="53"/>
        <v>0</v>
      </c>
      <c r="CP53" s="239">
        <f t="shared" si="53"/>
        <v>0</v>
      </c>
      <c r="CQ53" s="239">
        <f t="shared" si="53"/>
        <v>0</v>
      </c>
      <c r="CR53" s="239">
        <f t="shared" si="53"/>
        <v>0</v>
      </c>
      <c r="CS53" s="240">
        <f t="shared" si="53"/>
        <v>0</v>
      </c>
      <c r="CT53" s="315">
        <f t="shared" si="53"/>
        <v>0</v>
      </c>
      <c r="CU53" s="239">
        <f t="shared" si="53"/>
        <v>0</v>
      </c>
      <c r="CV53" s="239">
        <f t="shared" si="53"/>
        <v>0</v>
      </c>
      <c r="CW53" s="239">
        <f t="shared" si="53"/>
        <v>0</v>
      </c>
      <c r="CX53" s="239">
        <f t="shared" si="53"/>
        <v>0</v>
      </c>
      <c r="CY53" s="239">
        <f t="shared" si="53"/>
        <v>0</v>
      </c>
      <c r="CZ53" s="240">
        <f t="shared" si="53"/>
        <v>0</v>
      </c>
      <c r="DA53" s="315">
        <f t="shared" si="53"/>
        <v>0</v>
      </c>
      <c r="DB53" s="239">
        <f t="shared" si="53"/>
        <v>0</v>
      </c>
      <c r="DC53" s="239">
        <f t="shared" si="53"/>
        <v>0</v>
      </c>
      <c r="DD53" s="239">
        <f t="shared" si="53"/>
        <v>0</v>
      </c>
      <c r="DE53" s="239">
        <f t="shared" si="53"/>
        <v>0</v>
      </c>
      <c r="DF53" s="239">
        <f t="shared" si="53"/>
        <v>0</v>
      </c>
      <c r="DG53" s="240">
        <f t="shared" si="53"/>
        <v>0</v>
      </c>
      <c r="DH53" s="315">
        <f t="shared" si="53"/>
        <v>0</v>
      </c>
      <c r="DI53" s="239">
        <f t="shared" si="53"/>
        <v>0</v>
      </c>
      <c r="DJ53" s="239">
        <f t="shared" si="53"/>
        <v>0</v>
      </c>
      <c r="DK53" s="239">
        <f t="shared" si="53"/>
        <v>0</v>
      </c>
      <c r="DL53" s="239">
        <f t="shared" si="53"/>
        <v>0</v>
      </c>
      <c r="DM53" s="239">
        <f t="shared" si="53"/>
        <v>0</v>
      </c>
      <c r="DN53" s="240">
        <f t="shared" si="53"/>
        <v>0</v>
      </c>
      <c r="DO53" s="315">
        <f t="shared" si="53"/>
        <v>0</v>
      </c>
      <c r="DP53" s="239">
        <f aca="true" t="shared" si="54" ref="DP53:EP53">DP48-DP52</f>
        <v>0</v>
      </c>
      <c r="DQ53" s="239">
        <f t="shared" si="54"/>
        <v>0</v>
      </c>
      <c r="DR53" s="239">
        <f t="shared" si="54"/>
        <v>0</v>
      </c>
      <c r="DS53" s="239">
        <f t="shared" si="54"/>
        <v>0</v>
      </c>
      <c r="DT53" s="239">
        <f t="shared" si="54"/>
        <v>0</v>
      </c>
      <c r="DU53" s="240">
        <f t="shared" si="54"/>
        <v>0</v>
      </c>
      <c r="DV53" s="315">
        <f t="shared" si="54"/>
        <v>0</v>
      </c>
      <c r="DW53" s="239">
        <f t="shared" si="54"/>
        <v>0</v>
      </c>
      <c r="DX53" s="239">
        <f t="shared" si="54"/>
        <v>0</v>
      </c>
      <c r="DY53" s="239">
        <f t="shared" si="54"/>
        <v>0</v>
      </c>
      <c r="DZ53" s="239">
        <f t="shared" si="54"/>
        <v>0</v>
      </c>
      <c r="EA53" s="239">
        <f t="shared" si="54"/>
        <v>0</v>
      </c>
      <c r="EB53" s="240">
        <f t="shared" si="54"/>
        <v>0</v>
      </c>
      <c r="EC53" s="315">
        <f t="shared" si="54"/>
        <v>0</v>
      </c>
      <c r="ED53" s="239">
        <f t="shared" si="54"/>
        <v>0</v>
      </c>
      <c r="EE53" s="239">
        <f t="shared" si="54"/>
        <v>0</v>
      </c>
      <c r="EF53" s="239">
        <f t="shared" si="54"/>
        <v>0</v>
      </c>
      <c r="EG53" s="239">
        <f t="shared" si="54"/>
        <v>0</v>
      </c>
      <c r="EH53" s="239">
        <f t="shared" si="54"/>
        <v>0</v>
      </c>
      <c r="EI53" s="240">
        <f t="shared" si="54"/>
        <v>0</v>
      </c>
      <c r="EJ53" s="315">
        <f t="shared" si="54"/>
        <v>0</v>
      </c>
      <c r="EK53" s="239">
        <f t="shared" si="54"/>
        <v>0</v>
      </c>
      <c r="EL53" s="239">
        <f t="shared" si="54"/>
        <v>0</v>
      </c>
      <c r="EM53" s="239">
        <f t="shared" si="54"/>
        <v>0</v>
      </c>
      <c r="EN53" s="239">
        <f t="shared" si="54"/>
        <v>0</v>
      </c>
      <c r="EO53" s="239">
        <f t="shared" si="54"/>
        <v>0</v>
      </c>
      <c r="EP53" s="240">
        <f t="shared" si="54"/>
        <v>0</v>
      </c>
      <c r="EQ53" s="306"/>
      <c r="ER53" s="307"/>
      <c r="ES53" s="307"/>
      <c r="ET53" s="307"/>
      <c r="EU53" s="307"/>
      <c r="EV53" s="307"/>
      <c r="EW53" s="307"/>
    </row>
    <row r="54" spans="2:153" ht="27.75" customHeight="1">
      <c r="B54" s="5"/>
      <c r="C54" s="638" t="s">
        <v>545</v>
      </c>
      <c r="D54" s="639"/>
      <c r="E54" s="503" t="s">
        <v>260</v>
      </c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5"/>
      <c r="X54" s="507">
        <f>SUM(AB54:BC54)</f>
        <v>0</v>
      </c>
      <c r="Y54" s="507"/>
      <c r="Z54" s="507"/>
      <c r="AA54" s="507"/>
      <c r="AB54" s="507">
        <f>IF(AB53&lt;=AB44,AB53,AB44)</f>
        <v>0</v>
      </c>
      <c r="AC54" s="507"/>
      <c r="AD54" s="507"/>
      <c r="AE54" s="507"/>
      <c r="AF54" s="507">
        <f>IF(AF53&lt;=AF44,AF53,AF44)</f>
        <v>0</v>
      </c>
      <c r="AG54" s="507"/>
      <c r="AH54" s="507"/>
      <c r="AI54" s="507"/>
      <c r="AJ54" s="507">
        <f>IF(AJ53&lt;=AJ44,AJ53,AJ44)</f>
        <v>0</v>
      </c>
      <c r="AK54" s="507"/>
      <c r="AL54" s="507"/>
      <c r="AM54" s="507"/>
      <c r="AN54" s="507">
        <f>IF(AN53&lt;=AN44,AN53,AN44)</f>
        <v>0</v>
      </c>
      <c r="AO54" s="507"/>
      <c r="AP54" s="507"/>
      <c r="AQ54" s="507"/>
      <c r="AR54" s="507">
        <f>IF(AR53&lt;=AR44,AR53,AR44)</f>
        <v>0</v>
      </c>
      <c r="AS54" s="507"/>
      <c r="AT54" s="507"/>
      <c r="AU54" s="507"/>
      <c r="AV54" s="507">
        <f>IF(AV53&lt;=AV44,AV53,AV44)</f>
        <v>0</v>
      </c>
      <c r="AW54" s="507"/>
      <c r="AX54" s="507"/>
      <c r="AY54" s="507"/>
      <c r="AZ54" s="507">
        <f>IF(AZ53&lt;=AZ44,AZ53,AZ44)</f>
        <v>0</v>
      </c>
      <c r="BA54" s="507"/>
      <c r="BB54" s="507"/>
      <c r="BC54" s="507"/>
      <c r="BD54" s="6"/>
      <c r="BF54" s="154"/>
      <c r="BG54" s="154"/>
      <c r="BH54" s="154"/>
      <c r="BI54" s="154"/>
      <c r="BJ54" s="154"/>
      <c r="BK54" s="238">
        <f>IF(BK53&lt;=BK44,BK53,BK44)</f>
        <v>0</v>
      </c>
      <c r="BL54" s="239">
        <f aca="true" t="shared" si="55" ref="BL54:DO54">IF(BL53&lt;=BL44,BL53,BL44)</f>
        <v>0</v>
      </c>
      <c r="BM54" s="239">
        <f t="shared" si="55"/>
        <v>0</v>
      </c>
      <c r="BN54" s="239">
        <f t="shared" si="55"/>
        <v>0</v>
      </c>
      <c r="BO54" s="239">
        <f t="shared" si="55"/>
        <v>0</v>
      </c>
      <c r="BP54" s="239">
        <f t="shared" si="55"/>
        <v>0</v>
      </c>
      <c r="BQ54" s="240">
        <f t="shared" si="55"/>
        <v>0</v>
      </c>
      <c r="BR54" s="315">
        <f t="shared" si="55"/>
        <v>0</v>
      </c>
      <c r="BS54" s="239">
        <f t="shared" si="55"/>
        <v>0</v>
      </c>
      <c r="BT54" s="239">
        <f t="shared" si="55"/>
        <v>0</v>
      </c>
      <c r="BU54" s="239">
        <f t="shared" si="55"/>
        <v>0</v>
      </c>
      <c r="BV54" s="239">
        <f t="shared" si="55"/>
        <v>0</v>
      </c>
      <c r="BW54" s="239">
        <f t="shared" si="55"/>
        <v>0</v>
      </c>
      <c r="BX54" s="240">
        <f t="shared" si="55"/>
        <v>0</v>
      </c>
      <c r="BY54" s="315">
        <f t="shared" si="55"/>
        <v>0</v>
      </c>
      <c r="BZ54" s="239">
        <f t="shared" si="55"/>
        <v>0</v>
      </c>
      <c r="CA54" s="239">
        <f t="shared" si="55"/>
        <v>0</v>
      </c>
      <c r="CB54" s="239">
        <f t="shared" si="55"/>
        <v>0</v>
      </c>
      <c r="CC54" s="239">
        <f t="shared" si="55"/>
        <v>0</v>
      </c>
      <c r="CD54" s="239">
        <f t="shared" si="55"/>
        <v>0</v>
      </c>
      <c r="CE54" s="240">
        <f t="shared" si="55"/>
        <v>0</v>
      </c>
      <c r="CF54" s="315">
        <f t="shared" si="55"/>
        <v>0</v>
      </c>
      <c r="CG54" s="239">
        <f t="shared" si="55"/>
        <v>0</v>
      </c>
      <c r="CH54" s="239">
        <f t="shared" si="55"/>
        <v>0</v>
      </c>
      <c r="CI54" s="239">
        <f t="shared" si="55"/>
        <v>0</v>
      </c>
      <c r="CJ54" s="239">
        <f t="shared" si="55"/>
        <v>0</v>
      </c>
      <c r="CK54" s="239">
        <f t="shared" si="55"/>
        <v>0</v>
      </c>
      <c r="CL54" s="240">
        <f t="shared" si="55"/>
        <v>0</v>
      </c>
      <c r="CM54" s="315">
        <f t="shared" si="55"/>
        <v>0</v>
      </c>
      <c r="CN54" s="239">
        <f t="shared" si="55"/>
        <v>0</v>
      </c>
      <c r="CO54" s="239">
        <f t="shared" si="55"/>
        <v>0</v>
      </c>
      <c r="CP54" s="239">
        <f t="shared" si="55"/>
        <v>0</v>
      </c>
      <c r="CQ54" s="239">
        <f t="shared" si="55"/>
        <v>0</v>
      </c>
      <c r="CR54" s="239">
        <f t="shared" si="55"/>
        <v>0</v>
      </c>
      <c r="CS54" s="240">
        <f t="shared" si="55"/>
        <v>0</v>
      </c>
      <c r="CT54" s="315">
        <f t="shared" si="55"/>
        <v>0</v>
      </c>
      <c r="CU54" s="239">
        <f t="shared" si="55"/>
        <v>0</v>
      </c>
      <c r="CV54" s="239">
        <f t="shared" si="55"/>
        <v>0</v>
      </c>
      <c r="CW54" s="239">
        <f t="shared" si="55"/>
        <v>0</v>
      </c>
      <c r="CX54" s="239">
        <f t="shared" si="55"/>
        <v>0</v>
      </c>
      <c r="CY54" s="239">
        <f t="shared" si="55"/>
        <v>0</v>
      </c>
      <c r="CZ54" s="240">
        <f t="shared" si="55"/>
        <v>0</v>
      </c>
      <c r="DA54" s="315">
        <f t="shared" si="55"/>
        <v>0</v>
      </c>
      <c r="DB54" s="239">
        <f t="shared" si="55"/>
        <v>0</v>
      </c>
      <c r="DC54" s="239">
        <f t="shared" si="55"/>
        <v>0</v>
      </c>
      <c r="DD54" s="239">
        <f t="shared" si="55"/>
        <v>0</v>
      </c>
      <c r="DE54" s="239">
        <f t="shared" si="55"/>
        <v>0</v>
      </c>
      <c r="DF54" s="239">
        <f t="shared" si="55"/>
        <v>0</v>
      </c>
      <c r="DG54" s="240">
        <f t="shared" si="55"/>
        <v>0</v>
      </c>
      <c r="DH54" s="315">
        <f t="shared" si="55"/>
        <v>0</v>
      </c>
      <c r="DI54" s="239">
        <f t="shared" si="55"/>
        <v>0</v>
      </c>
      <c r="DJ54" s="239">
        <f t="shared" si="55"/>
        <v>0</v>
      </c>
      <c r="DK54" s="239">
        <f t="shared" si="55"/>
        <v>0</v>
      </c>
      <c r="DL54" s="239">
        <f t="shared" si="55"/>
        <v>0</v>
      </c>
      <c r="DM54" s="239">
        <f t="shared" si="55"/>
        <v>0</v>
      </c>
      <c r="DN54" s="240">
        <f t="shared" si="55"/>
        <v>0</v>
      </c>
      <c r="DO54" s="315">
        <f t="shared" si="55"/>
        <v>0</v>
      </c>
      <c r="DP54" s="239">
        <f aca="true" t="shared" si="56" ref="DP54:EP54">IF(DP53&lt;=DP44,DP53,DP44)</f>
        <v>0</v>
      </c>
      <c r="DQ54" s="239">
        <f t="shared" si="56"/>
        <v>0</v>
      </c>
      <c r="DR54" s="239">
        <f t="shared" si="56"/>
        <v>0</v>
      </c>
      <c r="DS54" s="239">
        <f t="shared" si="56"/>
        <v>0</v>
      </c>
      <c r="DT54" s="239">
        <f t="shared" si="56"/>
        <v>0</v>
      </c>
      <c r="DU54" s="240">
        <f t="shared" si="56"/>
        <v>0</v>
      </c>
      <c r="DV54" s="315">
        <f t="shared" si="56"/>
        <v>0</v>
      </c>
      <c r="DW54" s="239">
        <f t="shared" si="56"/>
        <v>0</v>
      </c>
      <c r="DX54" s="239">
        <f t="shared" si="56"/>
        <v>0</v>
      </c>
      <c r="DY54" s="239">
        <f t="shared" si="56"/>
        <v>0</v>
      </c>
      <c r="DZ54" s="239">
        <f t="shared" si="56"/>
        <v>0</v>
      </c>
      <c r="EA54" s="239">
        <f t="shared" si="56"/>
        <v>0</v>
      </c>
      <c r="EB54" s="240">
        <f t="shared" si="56"/>
        <v>0</v>
      </c>
      <c r="EC54" s="315">
        <f t="shared" si="56"/>
        <v>0</v>
      </c>
      <c r="ED54" s="239">
        <f t="shared" si="56"/>
        <v>0</v>
      </c>
      <c r="EE54" s="239">
        <f t="shared" si="56"/>
        <v>0</v>
      </c>
      <c r="EF54" s="239">
        <f t="shared" si="56"/>
        <v>0</v>
      </c>
      <c r="EG54" s="239">
        <f t="shared" si="56"/>
        <v>0</v>
      </c>
      <c r="EH54" s="239">
        <f t="shared" si="56"/>
        <v>0</v>
      </c>
      <c r="EI54" s="240">
        <f t="shared" si="56"/>
        <v>0</v>
      </c>
      <c r="EJ54" s="315">
        <f t="shared" si="56"/>
        <v>0</v>
      </c>
      <c r="EK54" s="239">
        <f t="shared" si="56"/>
        <v>0</v>
      </c>
      <c r="EL54" s="239">
        <f t="shared" si="56"/>
        <v>0</v>
      </c>
      <c r="EM54" s="239">
        <f t="shared" si="56"/>
        <v>0</v>
      </c>
      <c r="EN54" s="239">
        <f t="shared" si="56"/>
        <v>0</v>
      </c>
      <c r="EO54" s="239">
        <f t="shared" si="56"/>
        <v>0</v>
      </c>
      <c r="EP54" s="240">
        <f t="shared" si="56"/>
        <v>0</v>
      </c>
      <c r="EQ54" s="306"/>
      <c r="ER54" s="307"/>
      <c r="ES54" s="307"/>
      <c r="ET54" s="307"/>
      <c r="EU54" s="307"/>
      <c r="EV54" s="307"/>
      <c r="EW54" s="307"/>
    </row>
    <row r="55" spans="2:153" ht="30.75" customHeight="1">
      <c r="B55" s="5"/>
      <c r="C55" s="634" t="s">
        <v>341</v>
      </c>
      <c r="D55" s="635"/>
      <c r="E55" s="513" t="s">
        <v>261</v>
      </c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0">
        <f>SUM(AB55:BC55)</f>
        <v>0</v>
      </c>
      <c r="Y55" s="510"/>
      <c r="Z55" s="510"/>
      <c r="AA55" s="510"/>
      <c r="AB55" s="510">
        <f>IF(AND(инд=12,$BF$55=1),$AB$175,0)</f>
        <v>0</v>
      </c>
      <c r="AC55" s="510"/>
      <c r="AD55" s="510"/>
      <c r="AE55" s="510"/>
      <c r="AF55" s="510">
        <f>IF(AND(инд=12,$BF$55=1),$AF$175,0)</f>
        <v>0</v>
      </c>
      <c r="AG55" s="510"/>
      <c r="AH55" s="510"/>
      <c r="AI55" s="510"/>
      <c r="AJ55" s="554">
        <f>IF(AND(инд=12,$BF$55=1),$AJ$175,0)</f>
        <v>0</v>
      </c>
      <c r="AK55" s="555"/>
      <c r="AL55" s="555"/>
      <c r="AM55" s="556"/>
      <c r="AN55" s="510">
        <f>IF(AND(инд=12,$BF$55=1),$AN$175,0)</f>
        <v>0</v>
      </c>
      <c r="AO55" s="510"/>
      <c r="AP55" s="510"/>
      <c r="AQ55" s="510"/>
      <c r="AR55" s="510">
        <f>IF(AND(инд=12,$BF$55=1),$AR$175,0)</f>
        <v>0</v>
      </c>
      <c r="AS55" s="510"/>
      <c r="AT55" s="510"/>
      <c r="AU55" s="510"/>
      <c r="AV55" s="554">
        <f>IF(AND(инд=12,$BF$55=1),$AV$175,0)</f>
        <v>0</v>
      </c>
      <c r="AW55" s="555"/>
      <c r="AX55" s="555"/>
      <c r="AY55" s="556"/>
      <c r="AZ55" s="510">
        <f>IF(AND(инд=12,$BF$55=1),$AZ$175,0)</f>
        <v>0</v>
      </c>
      <c r="BA55" s="510"/>
      <c r="BB55" s="510"/>
      <c r="BC55" s="510"/>
      <c r="BD55" s="6"/>
      <c r="BF55" s="557">
        <v>1</v>
      </c>
      <c r="BG55" s="558"/>
      <c r="BH55" s="558"/>
      <c r="BI55" s="559"/>
      <c r="BJ55" s="154"/>
      <c r="BK55" s="243">
        <f>IF(инд=1,IF($BF$55=1,$AN$175,0),0)</f>
        <v>0</v>
      </c>
      <c r="BL55" s="244">
        <f>IF(инд=1,IF($BF$55=1,$AR$175,0),0)</f>
        <v>0</v>
      </c>
      <c r="BM55" s="244">
        <f>IF(инд=1,IF($BF$55=1,$AV$175,0),0)</f>
        <v>0</v>
      </c>
      <c r="BN55" s="244">
        <f>IF(инд=1,IF($BF$55=1,$AZ$175,0),0)</f>
        <v>0</v>
      </c>
      <c r="BO55" s="244">
        <f>IF(инд=1,IF($BF$55=1,#REF!,0),0)</f>
        <v>0</v>
      </c>
      <c r="BP55" s="244">
        <f>IF(инд=1,IF($BF$55=1,#REF!,0),0)</f>
        <v>0</v>
      </c>
      <c r="BQ55" s="245">
        <f>IF(инд=1,IF($BF$55=1,#REF!,0),0)</f>
        <v>0</v>
      </c>
      <c r="BR55" s="316">
        <f>IF(инд=1,IF($BF$55=1,$AN$175,0),0)</f>
        <v>0</v>
      </c>
      <c r="BS55" s="244">
        <f>IF(инд=1,IF($BF$55=1,$AS$175,0),0)</f>
        <v>0</v>
      </c>
      <c r="BT55" s="244">
        <f>IF(инд=1,IF($BF$55=1,$AX$175,0),0)</f>
        <v>0</v>
      </c>
      <c r="BU55" s="244">
        <f>IF(инд=1,IF($BF$55=1,$BC$175,0),0)</f>
        <v>0</v>
      </c>
      <c r="BV55" s="244">
        <f>IF(инд=1,IF($BF$55=1,#REF!,0),0)</f>
        <v>0</v>
      </c>
      <c r="BW55" s="244">
        <f>IF(инд=1,IF($BF$55=1,#REF!,0),0)</f>
        <v>0</v>
      </c>
      <c r="BX55" s="245">
        <f>IF(инд=1,IF($BF$55=1,#REF!,0),0)</f>
        <v>0</v>
      </c>
      <c r="BY55" s="316">
        <f>IF(инд=1,IF($BF$55=1,$AN$175,0),0)</f>
        <v>0</v>
      </c>
      <c r="BZ55" s="244">
        <f>IF(инд=1,IF($BF$55=1,$AS$175,0),0)</f>
        <v>0</v>
      </c>
      <c r="CA55" s="244">
        <f>IF(инд=1,IF($BF$55=1,$AX$175,0),0)</f>
        <v>0</v>
      </c>
      <c r="CB55" s="244">
        <f>IF(инд=1,IF($BF$55=1,$BC$175,0),0)</f>
        <v>0</v>
      </c>
      <c r="CC55" s="244">
        <f>IF(инд=1,IF($BF$55=1,#REF!,0),0)</f>
        <v>0</v>
      </c>
      <c r="CD55" s="244">
        <f>IF(инд=1,IF($BF$55=1,#REF!,0),0)</f>
        <v>0</v>
      </c>
      <c r="CE55" s="245">
        <f>IF(инд=1,IF($BF$55=1,#REF!,0),0)</f>
        <v>0</v>
      </c>
      <c r="CF55" s="316">
        <f>IF(инд=1,IF($BF$55=1,$AN$175,0),0)</f>
        <v>0</v>
      </c>
      <c r="CG55" s="244">
        <f>IF(инд=1,IF($BF$55=1,$AS$175,0),0)</f>
        <v>0</v>
      </c>
      <c r="CH55" s="244">
        <f>IF(инд=1,IF($BF$55=1,$AX$175,0),0)</f>
        <v>0</v>
      </c>
      <c r="CI55" s="244">
        <f>IF(инд=1,IF($BF$55=1,$BC$175,0),0)</f>
        <v>0</v>
      </c>
      <c r="CJ55" s="244">
        <f>IF(инд=1,IF($BF$55=1,#REF!,0),0)</f>
        <v>0</v>
      </c>
      <c r="CK55" s="244">
        <f>IF(инд=1,IF($BF$55=1,#REF!,0),0)</f>
        <v>0</v>
      </c>
      <c r="CL55" s="245">
        <f>IF(инд=1,IF($BF$55=1,#REF!,0),0)</f>
        <v>0</v>
      </c>
      <c r="CM55" s="316">
        <f>IF(инд=1,IF($BF$55=1,$AN$175,0),0)</f>
        <v>0</v>
      </c>
      <c r="CN55" s="244">
        <f>IF(инд=1,IF($BF$55=1,$AS$175,0),0)</f>
        <v>0</v>
      </c>
      <c r="CO55" s="244">
        <f>IF(инд=1,IF($BF$55=1,$AX$175,0),0)</f>
        <v>0</v>
      </c>
      <c r="CP55" s="244">
        <f>IF(инд=1,IF($BF$55=1,$BC$175,0),0)</f>
        <v>0</v>
      </c>
      <c r="CQ55" s="244">
        <f>IF(инд=1,IF($BF$55=1,#REF!,0),0)</f>
        <v>0</v>
      </c>
      <c r="CR55" s="244">
        <f>IF(инд=1,IF($BF$55=1,#REF!,0),0)</f>
        <v>0</v>
      </c>
      <c r="CS55" s="245">
        <f>IF(инд=1,IF($BF$55=1,#REF!,0),0)</f>
        <v>0</v>
      </c>
      <c r="CT55" s="316">
        <f>IF(инд=1,IF($BF$55=1,$AN$175,0),0)</f>
        <v>0</v>
      </c>
      <c r="CU55" s="244">
        <f>IF(инд=1,IF($BF$55=1,$AS$175,0),0)</f>
        <v>0</v>
      </c>
      <c r="CV55" s="244">
        <f>IF(инд=1,IF($BF$55=1,$AX$175,0),0)</f>
        <v>0</v>
      </c>
      <c r="CW55" s="244">
        <f>IF(инд=1,IF($BF$55=1,$BC$175,0),0)</f>
        <v>0</v>
      </c>
      <c r="CX55" s="244">
        <f>IF(инд=1,IF($BF$55=1,#REF!,0),0)</f>
        <v>0</v>
      </c>
      <c r="CY55" s="244">
        <f>IF(инд=1,IF($BF$55=1,#REF!,0),0)</f>
        <v>0</v>
      </c>
      <c r="CZ55" s="245">
        <f>IF(инд=1,IF($BF$55=1,#REF!,0),0)</f>
        <v>0</v>
      </c>
      <c r="DA55" s="316">
        <f>IF(инд=1,IF($BF$55=1,$AN$175,0),0)</f>
        <v>0</v>
      </c>
      <c r="DB55" s="244">
        <f>IF(инд=1,IF($BF$55=1,$AS$175,0),0)</f>
        <v>0</v>
      </c>
      <c r="DC55" s="244">
        <f>IF(инд=1,IF($BF$55=1,$AX$175,0),0)</f>
        <v>0</v>
      </c>
      <c r="DD55" s="244">
        <f>IF(инд=1,IF($BF$55=1,$BC$175,0),0)</f>
        <v>0</v>
      </c>
      <c r="DE55" s="244">
        <f>IF(инд=1,IF($BF$55=1,#REF!,0),0)</f>
        <v>0</v>
      </c>
      <c r="DF55" s="244">
        <f>IF(инд=1,IF($BF$55=1,#REF!,0),0)</f>
        <v>0</v>
      </c>
      <c r="DG55" s="245">
        <f>IF(инд=1,IF($BF$55=1,#REF!,0),0)</f>
        <v>0</v>
      </c>
      <c r="DH55" s="316">
        <f>IF(инд=1,IF($BF$55=1,$AN$175,0),0)</f>
        <v>0</v>
      </c>
      <c r="DI55" s="244">
        <f>IF(инд=1,IF($BF$55=1,$AS$175,0),0)</f>
        <v>0</v>
      </c>
      <c r="DJ55" s="244">
        <f>IF(инд=1,IF($BF$55=1,$AX$175,0),0)</f>
        <v>0</v>
      </c>
      <c r="DK55" s="244">
        <f>IF(инд=1,IF($BF$55=1,$BC$175,0),0)</f>
        <v>0</v>
      </c>
      <c r="DL55" s="244">
        <f>IF(инд=1,IF($BF$55=1,#REF!,0),0)</f>
        <v>0</v>
      </c>
      <c r="DM55" s="244">
        <f>IF(инд=1,IF($BF$55=1,#REF!,0),0)</f>
        <v>0</v>
      </c>
      <c r="DN55" s="245">
        <f>IF(инд=1,IF($BF$55=1,#REF!,0),0)</f>
        <v>0</v>
      </c>
      <c r="DO55" s="316">
        <f>IF(инд=1,IF($BF$55=1,$AN$175,0),0)</f>
        <v>0</v>
      </c>
      <c r="DP55" s="244">
        <f>IF(инд=1,IF($BF$55=1,$AS$175,0),0)</f>
        <v>0</v>
      </c>
      <c r="DQ55" s="244">
        <f>IF(инд=1,IF($BF$55=1,$AX$175,0),0)</f>
        <v>0</v>
      </c>
      <c r="DR55" s="244">
        <f>IF(инд=1,IF($BF$55=1,$BC$175,0),0)</f>
        <v>0</v>
      </c>
      <c r="DS55" s="244">
        <f>IF(инд=1,IF($BF$55=1,#REF!,0),0)</f>
        <v>0</v>
      </c>
      <c r="DT55" s="244">
        <f>IF(инд=1,IF($BF$55=1,#REF!,0),0)</f>
        <v>0</v>
      </c>
      <c r="DU55" s="245">
        <f>IF(инд=1,IF($BF$55=1,#REF!,0),0)</f>
        <v>0</v>
      </c>
      <c r="DV55" s="316">
        <f>IF(инд=1,IF($BF$55=1,$AN$175,0),0)</f>
        <v>0</v>
      </c>
      <c r="DW55" s="244">
        <f>IF(инд=1,IF($BF$55=1,$AS$175,0),0)</f>
        <v>0</v>
      </c>
      <c r="DX55" s="244">
        <f>IF(инд=1,IF($BF$55=1,$AX$175,0),0)</f>
        <v>0</v>
      </c>
      <c r="DY55" s="244">
        <f>IF(инд=1,IF($BF$55=1,$BC$175,0),0)</f>
        <v>0</v>
      </c>
      <c r="DZ55" s="244">
        <f>IF(инд=1,IF($BF$55=1,#REF!,0),0)</f>
        <v>0</v>
      </c>
      <c r="EA55" s="244">
        <f>IF(инд=1,IF($BF$55=1,#REF!,0),0)</f>
        <v>0</v>
      </c>
      <c r="EB55" s="245">
        <f>IF(инд=1,IF($BF$55=1,#REF!,0),0)</f>
        <v>0</v>
      </c>
      <c r="EC55" s="316">
        <f>IF(инд=1,IF($BF$55=1,$AN$175,0),0)</f>
        <v>0</v>
      </c>
      <c r="ED55" s="244">
        <f>IF(инд=1,IF($BF$55=1,$AS$175,0),0)</f>
        <v>0</v>
      </c>
      <c r="EE55" s="244">
        <f>IF(инд=1,IF($BF$55=1,$AX$175,0),0)</f>
        <v>0</v>
      </c>
      <c r="EF55" s="244">
        <f>IF(инд=1,IF($BF$55=1,$BC$175,0),0)</f>
        <v>0</v>
      </c>
      <c r="EG55" s="244">
        <f>IF(инд=1,IF($BF$55=1,#REF!,0),0)</f>
        <v>0</v>
      </c>
      <c r="EH55" s="244">
        <f>IF(инд=1,IF($BF$55=1,#REF!,0),0)</f>
        <v>0</v>
      </c>
      <c r="EI55" s="245">
        <f>IF(инд=1,IF($BF$55=1,#REF!,0),0)</f>
        <v>0</v>
      </c>
      <c r="EJ55" s="316">
        <f>IF(инд=1,IF($BF$55=1,$AN$175,0),0)</f>
        <v>0</v>
      </c>
      <c r="EK55" s="244">
        <f>IF(инд=1,IF($BF$55=1,$AS$175,0),0)</f>
        <v>0</v>
      </c>
      <c r="EL55" s="244">
        <f>IF(инд=1,IF($BF$55=1,$AX$175,0),0)</f>
        <v>0</v>
      </c>
      <c r="EM55" s="244">
        <f>IF(инд=1,IF($BF$55=1,$BC$175,0),0)</f>
        <v>0</v>
      </c>
      <c r="EN55" s="244">
        <f>IF(инд=1,IF($BF$55=1,#REF!,0),0)</f>
        <v>0</v>
      </c>
      <c r="EO55" s="244">
        <f>IF(инд=1,IF($BF$55=1,#REF!,0),0)</f>
        <v>0</v>
      </c>
      <c r="EP55" s="245">
        <f>IF(инд=1,IF($BF$55=1,#REF!,0),0)</f>
        <v>0</v>
      </c>
      <c r="EQ55" s="306"/>
      <c r="ER55" s="307"/>
      <c r="ES55" s="307"/>
      <c r="ET55" s="307"/>
      <c r="EU55" s="307"/>
      <c r="EV55" s="307"/>
      <c r="EW55" s="307"/>
    </row>
    <row r="56" spans="2:153" ht="9.75" customHeight="1">
      <c r="B56" s="5"/>
      <c r="C56" s="552" t="s">
        <v>367</v>
      </c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2"/>
      <c r="AI56" s="552"/>
      <c r="AJ56" s="552"/>
      <c r="AK56" s="552"/>
      <c r="AL56" s="552"/>
      <c r="AM56" s="552"/>
      <c r="AN56" s="552"/>
      <c r="AO56" s="552"/>
      <c r="AP56" s="552"/>
      <c r="AQ56" s="552"/>
      <c r="AR56" s="552"/>
      <c r="AS56" s="552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6"/>
      <c r="BF56" s="150"/>
      <c r="BG56" s="150"/>
      <c r="BH56" s="150"/>
      <c r="BI56" s="150"/>
      <c r="BJ56" s="150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50"/>
      <c r="ER56" s="150"/>
      <c r="ES56" s="150"/>
      <c r="ET56" s="150"/>
      <c r="EU56" s="150"/>
      <c r="EV56" s="150"/>
      <c r="EW56" s="150"/>
    </row>
    <row r="57" spans="2:153" ht="18" customHeight="1">
      <c r="B57" s="5"/>
      <c r="C57" s="587" t="s">
        <v>342</v>
      </c>
      <c r="D57" s="588"/>
      <c r="E57" s="589" t="s">
        <v>262</v>
      </c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/>
      <c r="V57" s="590"/>
      <c r="W57" s="591"/>
      <c r="X57" s="517">
        <f aca="true" t="shared" si="57" ref="X57:X63">SUM(AB57:BC57)</f>
        <v>0</v>
      </c>
      <c r="Y57" s="517"/>
      <c r="Z57" s="517"/>
      <c r="AA57" s="517"/>
      <c r="AB57" s="517">
        <f>ROUND(IF($BF$55=1,AB55*AB12,AB53*AB12),2)</f>
        <v>0</v>
      </c>
      <c r="AC57" s="517"/>
      <c r="AD57" s="517"/>
      <c r="AE57" s="517"/>
      <c r="AF57" s="517">
        <f>ROUND(IF($BF$55=1,AF55*AF12,AF53*AF12),2)</f>
        <v>0</v>
      </c>
      <c r="AG57" s="517"/>
      <c r="AH57" s="517"/>
      <c r="AI57" s="517"/>
      <c r="AJ57" s="517">
        <f>ROUND(IF($BF$55=1,AJ55*AJ12,AJ53*AJ12),2)</f>
        <v>0</v>
      </c>
      <c r="AK57" s="517"/>
      <c r="AL57" s="517"/>
      <c r="AM57" s="517"/>
      <c r="AN57" s="517">
        <f>ROUND(IF($BF$55=1,AN55*AN12,AN53*AN12),2)</f>
        <v>0</v>
      </c>
      <c r="AO57" s="517"/>
      <c r="AP57" s="517"/>
      <c r="AQ57" s="517"/>
      <c r="AR57" s="517">
        <f>ROUND(IF($BF$55=1,AR55*AR12,AR53*AR12),2)</f>
        <v>0</v>
      </c>
      <c r="AS57" s="517"/>
      <c r="AT57" s="517"/>
      <c r="AU57" s="517"/>
      <c r="AV57" s="517">
        <f>ROUND(IF($BF$55=1,AV55*AV12,AV53*AV12),2)</f>
        <v>0</v>
      </c>
      <c r="AW57" s="517"/>
      <c r="AX57" s="517"/>
      <c r="AY57" s="517"/>
      <c r="AZ57" s="517">
        <f>ROUND(IF($BF$55=1,AZ55*AZ12,AZ53*AZ12),2)</f>
        <v>0</v>
      </c>
      <c r="BA57" s="517"/>
      <c r="BB57" s="517"/>
      <c r="BC57" s="517"/>
      <c r="BD57" s="246"/>
      <c r="BE57" s="247"/>
      <c r="BF57" s="248"/>
      <c r="BG57" s="248"/>
      <c r="BH57" s="248"/>
      <c r="BI57" s="248"/>
      <c r="BJ57" s="248"/>
      <c r="BK57" s="249">
        <f>IF(BK55&gt;0,BK55*BK14,BK53*BK14)</f>
        <v>0</v>
      </c>
      <c r="BL57" s="364">
        <f>IF(BL55&gt;0,BL55*BL14,BL53*BL14)</f>
        <v>0</v>
      </c>
      <c r="BM57" s="364">
        <f aca="true" t="shared" si="58" ref="BM57:DP57">IF(BM55&gt;0,BM55*BM14,BM53*BM14)</f>
        <v>0</v>
      </c>
      <c r="BN57" s="364">
        <f t="shared" si="58"/>
        <v>0</v>
      </c>
      <c r="BO57" s="364">
        <f t="shared" si="58"/>
        <v>0</v>
      </c>
      <c r="BP57" s="364">
        <f t="shared" si="58"/>
        <v>0</v>
      </c>
      <c r="BQ57" s="365">
        <f t="shared" si="58"/>
        <v>0</v>
      </c>
      <c r="BR57" s="249">
        <f>IF(BR55&gt;0,BR55*BR14,BR53*BR14)</f>
        <v>0</v>
      </c>
      <c r="BS57" s="364">
        <f t="shared" si="58"/>
        <v>0</v>
      </c>
      <c r="BT57" s="364">
        <f t="shared" si="58"/>
        <v>0</v>
      </c>
      <c r="BU57" s="364">
        <f t="shared" si="58"/>
        <v>0</v>
      </c>
      <c r="BV57" s="364">
        <f t="shared" si="58"/>
        <v>0</v>
      </c>
      <c r="BW57" s="364">
        <f t="shared" si="58"/>
        <v>0</v>
      </c>
      <c r="BX57" s="365">
        <f t="shared" si="58"/>
        <v>0</v>
      </c>
      <c r="BY57" s="249">
        <f>IF(BY55&gt;0,BY55*BY14,BY53*BY14)</f>
        <v>0</v>
      </c>
      <c r="BZ57" s="364">
        <f t="shared" si="58"/>
        <v>0</v>
      </c>
      <c r="CA57" s="364">
        <f t="shared" si="58"/>
        <v>0</v>
      </c>
      <c r="CB57" s="364">
        <f t="shared" si="58"/>
        <v>0</v>
      </c>
      <c r="CC57" s="364">
        <f t="shared" si="58"/>
        <v>0</v>
      </c>
      <c r="CD57" s="364">
        <f t="shared" si="58"/>
        <v>0</v>
      </c>
      <c r="CE57" s="365">
        <f t="shared" si="58"/>
        <v>0</v>
      </c>
      <c r="CF57" s="249">
        <f>IF(CF55&gt;0,CF55*CF14,CF53*CF14)</f>
        <v>0</v>
      </c>
      <c r="CG57" s="364">
        <f t="shared" si="58"/>
        <v>0</v>
      </c>
      <c r="CH57" s="364">
        <f t="shared" si="58"/>
        <v>0</v>
      </c>
      <c r="CI57" s="364">
        <f t="shared" si="58"/>
        <v>0</v>
      </c>
      <c r="CJ57" s="364">
        <f t="shared" si="58"/>
        <v>0</v>
      </c>
      <c r="CK57" s="364">
        <f t="shared" si="58"/>
        <v>0</v>
      </c>
      <c r="CL57" s="365">
        <f t="shared" si="58"/>
        <v>0</v>
      </c>
      <c r="CM57" s="249">
        <f>IF(CM55&gt;0,CM55*CM14,CM53*CM14)</f>
        <v>0</v>
      </c>
      <c r="CN57" s="364">
        <f t="shared" si="58"/>
        <v>0</v>
      </c>
      <c r="CO57" s="364">
        <f t="shared" si="58"/>
        <v>0</v>
      </c>
      <c r="CP57" s="364">
        <f t="shared" si="58"/>
        <v>0</v>
      </c>
      <c r="CQ57" s="364">
        <f t="shared" si="58"/>
        <v>0</v>
      </c>
      <c r="CR57" s="364">
        <f t="shared" si="58"/>
        <v>0</v>
      </c>
      <c r="CS57" s="365">
        <f t="shared" si="58"/>
        <v>0</v>
      </c>
      <c r="CT57" s="249">
        <f>IF(CT55&gt;0,CT55*CT14,CT53*CT14)</f>
        <v>0</v>
      </c>
      <c r="CU57" s="364">
        <f t="shared" si="58"/>
        <v>0</v>
      </c>
      <c r="CV57" s="364">
        <f t="shared" si="58"/>
        <v>0</v>
      </c>
      <c r="CW57" s="364">
        <f t="shared" si="58"/>
        <v>0</v>
      </c>
      <c r="CX57" s="364">
        <f t="shared" si="58"/>
        <v>0</v>
      </c>
      <c r="CY57" s="364">
        <f t="shared" si="58"/>
        <v>0</v>
      </c>
      <c r="CZ57" s="365">
        <f t="shared" si="58"/>
        <v>0</v>
      </c>
      <c r="DA57" s="249">
        <f>IF(DA55&gt;0,DA55*DA14,DA53*DA14)</f>
        <v>0</v>
      </c>
      <c r="DB57" s="364">
        <f t="shared" si="58"/>
        <v>0</v>
      </c>
      <c r="DC57" s="364">
        <f t="shared" si="58"/>
        <v>0</v>
      </c>
      <c r="DD57" s="364">
        <f t="shared" si="58"/>
        <v>0</v>
      </c>
      <c r="DE57" s="364">
        <f t="shared" si="58"/>
        <v>0</v>
      </c>
      <c r="DF57" s="364">
        <f t="shared" si="58"/>
        <v>0</v>
      </c>
      <c r="DG57" s="365">
        <f t="shared" si="58"/>
        <v>0</v>
      </c>
      <c r="DH57" s="249">
        <f>IF(DH55&gt;0,DH55*DH14,DH53*DH14)</f>
        <v>0</v>
      </c>
      <c r="DI57" s="364">
        <f t="shared" si="58"/>
        <v>0</v>
      </c>
      <c r="DJ57" s="364">
        <f t="shared" si="58"/>
        <v>0</v>
      </c>
      <c r="DK57" s="364">
        <f t="shared" si="58"/>
        <v>0</v>
      </c>
      <c r="DL57" s="364">
        <f t="shared" si="58"/>
        <v>0</v>
      </c>
      <c r="DM57" s="364">
        <f t="shared" si="58"/>
        <v>0</v>
      </c>
      <c r="DN57" s="365">
        <f t="shared" si="58"/>
        <v>0</v>
      </c>
      <c r="DO57" s="249">
        <f>IF(DO55&gt;0,DO55*DO14,DO53*DO14)</f>
        <v>0</v>
      </c>
      <c r="DP57" s="364">
        <f t="shared" si="58"/>
        <v>0</v>
      </c>
      <c r="DQ57" s="364">
        <f aca="true" t="shared" si="59" ref="DQ57:DV57">IF(DQ55&gt;0,DQ55*DQ14,DQ53*DQ14)</f>
        <v>0</v>
      </c>
      <c r="DR57" s="364">
        <f t="shared" si="59"/>
        <v>0</v>
      </c>
      <c r="DS57" s="364">
        <f t="shared" si="59"/>
        <v>0</v>
      </c>
      <c r="DT57" s="364">
        <f t="shared" si="59"/>
        <v>0</v>
      </c>
      <c r="DU57" s="365">
        <f t="shared" si="59"/>
        <v>0</v>
      </c>
      <c r="DV57" s="249">
        <f t="shared" si="59"/>
        <v>0</v>
      </c>
      <c r="DW57" s="364">
        <f aca="true" t="shared" si="60" ref="DW57:EB57">IF(DW55&gt;0,DW55*DW14,DW53*DW14)</f>
        <v>0</v>
      </c>
      <c r="DX57" s="364">
        <f t="shared" si="60"/>
        <v>0</v>
      </c>
      <c r="DY57" s="364">
        <f t="shared" si="60"/>
        <v>0</v>
      </c>
      <c r="DZ57" s="364">
        <f t="shared" si="60"/>
        <v>0</v>
      </c>
      <c r="EA57" s="364">
        <f t="shared" si="60"/>
        <v>0</v>
      </c>
      <c r="EB57" s="365">
        <f t="shared" si="60"/>
        <v>0</v>
      </c>
      <c r="EC57" s="249">
        <f>IF(EC55&gt;0,EC55*EC14,EC53*EC14)</f>
        <v>0</v>
      </c>
      <c r="ED57" s="364">
        <f aca="true" t="shared" si="61" ref="ED57:EI57">IF(ED55&gt;0,ED55*ED14,ED53*ED14)</f>
        <v>0</v>
      </c>
      <c r="EE57" s="364">
        <f t="shared" si="61"/>
        <v>0</v>
      </c>
      <c r="EF57" s="364">
        <f t="shared" si="61"/>
        <v>0</v>
      </c>
      <c r="EG57" s="364">
        <f t="shared" si="61"/>
        <v>0</v>
      </c>
      <c r="EH57" s="364">
        <f t="shared" si="61"/>
        <v>0</v>
      </c>
      <c r="EI57" s="365">
        <f t="shared" si="61"/>
        <v>0</v>
      </c>
      <c r="EJ57" s="249">
        <f>IF(EJ55&gt;0,EJ55*EJ14,EJ53*EJ14)</f>
        <v>0</v>
      </c>
      <c r="EK57" s="364">
        <f aca="true" t="shared" si="62" ref="EK57:EP57">IF(EK55&gt;0,EK55*EK14,EK53*EK14)</f>
        <v>0</v>
      </c>
      <c r="EL57" s="364">
        <f t="shared" si="62"/>
        <v>0</v>
      </c>
      <c r="EM57" s="364">
        <f t="shared" si="62"/>
        <v>0</v>
      </c>
      <c r="EN57" s="364">
        <f t="shared" si="62"/>
        <v>0</v>
      </c>
      <c r="EO57" s="364">
        <f t="shared" si="62"/>
        <v>0</v>
      </c>
      <c r="EP57" s="365">
        <f t="shared" si="62"/>
        <v>0</v>
      </c>
      <c r="EQ57" s="309"/>
      <c r="ER57" s="310"/>
      <c r="ES57" s="310"/>
      <c r="ET57" s="310"/>
      <c r="EU57" s="310"/>
      <c r="EV57" s="310"/>
      <c r="EW57" s="310"/>
    </row>
    <row r="58" spans="2:153" ht="27.75" customHeight="1">
      <c r="B58" s="5"/>
      <c r="C58" s="501" t="s">
        <v>264</v>
      </c>
      <c r="D58" s="502"/>
      <c r="E58" s="503" t="s">
        <v>263</v>
      </c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5"/>
      <c r="X58" s="506">
        <f t="shared" si="57"/>
        <v>0</v>
      </c>
      <c r="Y58" s="506"/>
      <c r="Z58" s="506"/>
      <c r="AA58" s="506"/>
      <c r="AB58" s="506">
        <f aca="true" t="shared" si="63" ref="AB58:AB63">EQ58</f>
        <v>0</v>
      </c>
      <c r="AC58" s="506"/>
      <c r="AD58" s="506"/>
      <c r="AE58" s="506"/>
      <c r="AF58" s="506">
        <f aca="true" t="shared" si="64" ref="AF58:AF63">ER58</f>
        <v>0</v>
      </c>
      <c r="AG58" s="506"/>
      <c r="AH58" s="506"/>
      <c r="AI58" s="506"/>
      <c r="AJ58" s="506">
        <f aca="true" t="shared" si="65" ref="AJ58:AJ63">ES58</f>
        <v>0</v>
      </c>
      <c r="AK58" s="506"/>
      <c r="AL58" s="506"/>
      <c r="AM58" s="506"/>
      <c r="AN58" s="506">
        <f aca="true" t="shared" si="66" ref="AN58:AN63">ET58</f>
        <v>0</v>
      </c>
      <c r="AO58" s="506"/>
      <c r="AP58" s="506"/>
      <c r="AQ58" s="506"/>
      <c r="AR58" s="506">
        <f aca="true" t="shared" si="67" ref="AR58:AR63">EU58</f>
        <v>0</v>
      </c>
      <c r="AS58" s="506"/>
      <c r="AT58" s="506"/>
      <c r="AU58" s="506"/>
      <c r="AV58" s="506">
        <f aca="true" t="shared" si="68" ref="AV58:AV63">EV58</f>
        <v>0</v>
      </c>
      <c r="AW58" s="506"/>
      <c r="AX58" s="506"/>
      <c r="AY58" s="506"/>
      <c r="AZ58" s="506">
        <f aca="true" t="shared" si="69" ref="AZ58:AZ63">EW58</f>
        <v>0</v>
      </c>
      <c r="BA58" s="506"/>
      <c r="BB58" s="506"/>
      <c r="BC58" s="506"/>
      <c r="BD58" s="246"/>
      <c r="BE58" s="247"/>
      <c r="BF58" s="248"/>
      <c r="BG58" s="248"/>
      <c r="BH58" s="248"/>
      <c r="BI58" s="248"/>
      <c r="BJ58" s="248"/>
      <c r="BK58" s="223"/>
      <c r="BL58" s="224"/>
      <c r="BM58" s="224"/>
      <c r="BN58" s="224"/>
      <c r="BO58" s="224"/>
      <c r="BP58" s="224"/>
      <c r="BQ58" s="225"/>
      <c r="BR58" s="223"/>
      <c r="BS58" s="224"/>
      <c r="BT58" s="224"/>
      <c r="BU58" s="224"/>
      <c r="BV58" s="224"/>
      <c r="BW58" s="224"/>
      <c r="BX58" s="225"/>
      <c r="BY58" s="223"/>
      <c r="BZ58" s="224"/>
      <c r="CA58" s="224"/>
      <c r="CB58" s="224"/>
      <c r="CC58" s="224"/>
      <c r="CD58" s="224"/>
      <c r="CE58" s="225"/>
      <c r="CF58" s="223"/>
      <c r="CG58" s="224"/>
      <c r="CH58" s="224"/>
      <c r="CI58" s="224"/>
      <c r="CJ58" s="224"/>
      <c r="CK58" s="224"/>
      <c r="CL58" s="225"/>
      <c r="CM58" s="223"/>
      <c r="CN58" s="224"/>
      <c r="CO58" s="224"/>
      <c r="CP58" s="224"/>
      <c r="CQ58" s="224"/>
      <c r="CR58" s="224"/>
      <c r="CS58" s="225"/>
      <c r="CT58" s="223"/>
      <c r="CU58" s="224"/>
      <c r="CV58" s="224"/>
      <c r="CW58" s="224"/>
      <c r="CX58" s="224"/>
      <c r="CY58" s="224"/>
      <c r="CZ58" s="225"/>
      <c r="DA58" s="223"/>
      <c r="DB58" s="224"/>
      <c r="DC58" s="224"/>
      <c r="DD58" s="224"/>
      <c r="DE58" s="224"/>
      <c r="DF58" s="224"/>
      <c r="DG58" s="225"/>
      <c r="DH58" s="223"/>
      <c r="DI58" s="224"/>
      <c r="DJ58" s="224"/>
      <c r="DK58" s="224"/>
      <c r="DL58" s="224"/>
      <c r="DM58" s="224"/>
      <c r="DN58" s="225"/>
      <c r="DO58" s="223"/>
      <c r="DP58" s="224"/>
      <c r="DQ58" s="224"/>
      <c r="DR58" s="224"/>
      <c r="DS58" s="224"/>
      <c r="DT58" s="224"/>
      <c r="DU58" s="225"/>
      <c r="DV58" s="223"/>
      <c r="DW58" s="224"/>
      <c r="DX58" s="224"/>
      <c r="DY58" s="224"/>
      <c r="DZ58" s="224"/>
      <c r="EA58" s="224"/>
      <c r="EB58" s="225"/>
      <c r="EC58" s="223"/>
      <c r="ED58" s="224"/>
      <c r="EE58" s="224"/>
      <c r="EF58" s="224"/>
      <c r="EG58" s="224"/>
      <c r="EH58" s="224"/>
      <c r="EI58" s="225"/>
      <c r="EJ58" s="223"/>
      <c r="EK58" s="224"/>
      <c r="EL58" s="224"/>
      <c r="EM58" s="224"/>
      <c r="EN58" s="224"/>
      <c r="EO58" s="224"/>
      <c r="EP58" s="225"/>
      <c r="EQ58" s="296">
        <f aca="true" t="shared" si="70" ref="EQ58:EW63">IF($B$184=1,BK58,IF($B$184=2,BK58+BR58,IF($B$184=3,BK58+BR58+BY58)))+IF($B$184=4,BK58+BR58+BY58+CF58,IF($B$184=5,BK58+BR58+BY58+CF58+CM58,IF($B$184=6,BK58+BR58+BY58+CF58+CM58+CT58)))+IF($B$184=7,BK58+BR58+BY58+CF58+CM58+CT58+DA58,IF($B$184=8,BK58+BR58+BY58+CF58+CM58+CT58+DA58+DH58,IF($B$184=9,BK58+BR58+BY58+CF58+CM58+CT58+DA58+DH58+DO58)))+IF($B$184=10,BK58+BR58+BY58+CF58+CM58+CT58+DA58+DH58+DO58+DV58,IF($B$184=11,BK58+BR58+BY58+CF58+CM58+CT58+DA58+DH58+DO58+DV58+EC58,IF($B$184=12,BK58+BR58+BY58+CF58+CM58+CT58+DA58+DH58+DO58+DV58+EC58+EJ58)))</f>
        <v>0</v>
      </c>
      <c r="ER58" s="297">
        <f t="shared" si="70"/>
        <v>0</v>
      </c>
      <c r="ES58" s="297">
        <f t="shared" si="70"/>
        <v>0</v>
      </c>
      <c r="ET58" s="297">
        <f t="shared" si="70"/>
        <v>0</v>
      </c>
      <c r="EU58" s="297">
        <f t="shared" si="70"/>
        <v>0</v>
      </c>
      <c r="EV58" s="297">
        <f t="shared" si="70"/>
        <v>0</v>
      </c>
      <c r="EW58" s="298">
        <f t="shared" si="70"/>
        <v>0</v>
      </c>
    </row>
    <row r="59" spans="2:153" ht="40.5" customHeight="1">
      <c r="B59" s="5"/>
      <c r="C59" s="501" t="s">
        <v>265</v>
      </c>
      <c r="D59" s="502"/>
      <c r="E59" s="503" t="s">
        <v>266</v>
      </c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5"/>
      <c r="X59" s="506">
        <f t="shared" si="57"/>
        <v>0</v>
      </c>
      <c r="Y59" s="506"/>
      <c r="Z59" s="506"/>
      <c r="AA59" s="506"/>
      <c r="AB59" s="506">
        <f t="shared" si="63"/>
        <v>0</v>
      </c>
      <c r="AC59" s="506"/>
      <c r="AD59" s="506"/>
      <c r="AE59" s="506"/>
      <c r="AF59" s="506">
        <f t="shared" si="64"/>
        <v>0</v>
      </c>
      <c r="AG59" s="506"/>
      <c r="AH59" s="506"/>
      <c r="AI59" s="506"/>
      <c r="AJ59" s="506">
        <f t="shared" si="65"/>
        <v>0</v>
      </c>
      <c r="AK59" s="506"/>
      <c r="AL59" s="506"/>
      <c r="AM59" s="506"/>
      <c r="AN59" s="506">
        <f t="shared" si="66"/>
        <v>0</v>
      </c>
      <c r="AO59" s="506"/>
      <c r="AP59" s="506"/>
      <c r="AQ59" s="506"/>
      <c r="AR59" s="506">
        <f t="shared" si="67"/>
        <v>0</v>
      </c>
      <c r="AS59" s="506"/>
      <c r="AT59" s="506"/>
      <c r="AU59" s="506"/>
      <c r="AV59" s="506">
        <f t="shared" si="68"/>
        <v>0</v>
      </c>
      <c r="AW59" s="506"/>
      <c r="AX59" s="506"/>
      <c r="AY59" s="506"/>
      <c r="AZ59" s="506">
        <f t="shared" si="69"/>
        <v>0</v>
      </c>
      <c r="BA59" s="506"/>
      <c r="BB59" s="506"/>
      <c r="BC59" s="506"/>
      <c r="BD59" s="246"/>
      <c r="BE59" s="247"/>
      <c r="BF59" s="248"/>
      <c r="BG59" s="248"/>
      <c r="BH59" s="248"/>
      <c r="BI59" s="248"/>
      <c r="BJ59" s="248"/>
      <c r="BK59" s="223"/>
      <c r="BL59" s="224"/>
      <c r="BM59" s="224"/>
      <c r="BN59" s="224"/>
      <c r="BO59" s="224"/>
      <c r="BP59" s="224"/>
      <c r="BQ59" s="225"/>
      <c r="BR59" s="223"/>
      <c r="BS59" s="224"/>
      <c r="BT59" s="224"/>
      <c r="BU59" s="224"/>
      <c r="BV59" s="224"/>
      <c r="BW59" s="224"/>
      <c r="BX59" s="225"/>
      <c r="BY59" s="223"/>
      <c r="BZ59" s="224"/>
      <c r="CA59" s="224"/>
      <c r="CB59" s="224"/>
      <c r="CC59" s="224"/>
      <c r="CD59" s="224"/>
      <c r="CE59" s="225"/>
      <c r="CF59" s="223"/>
      <c r="CG59" s="224"/>
      <c r="CH59" s="224"/>
      <c r="CI59" s="224"/>
      <c r="CJ59" s="224"/>
      <c r="CK59" s="224"/>
      <c r="CL59" s="225"/>
      <c r="CM59" s="223"/>
      <c r="CN59" s="224"/>
      <c r="CO59" s="224"/>
      <c r="CP59" s="224"/>
      <c r="CQ59" s="224"/>
      <c r="CR59" s="224"/>
      <c r="CS59" s="225"/>
      <c r="CT59" s="223"/>
      <c r="CU59" s="224"/>
      <c r="CV59" s="224"/>
      <c r="CW59" s="224"/>
      <c r="CX59" s="224"/>
      <c r="CY59" s="224"/>
      <c r="CZ59" s="225"/>
      <c r="DA59" s="223"/>
      <c r="DB59" s="224"/>
      <c r="DC59" s="224"/>
      <c r="DD59" s="224"/>
      <c r="DE59" s="224"/>
      <c r="DF59" s="224"/>
      <c r="DG59" s="225"/>
      <c r="DH59" s="223"/>
      <c r="DI59" s="224"/>
      <c r="DJ59" s="224"/>
      <c r="DK59" s="224"/>
      <c r="DL59" s="224"/>
      <c r="DM59" s="224"/>
      <c r="DN59" s="225"/>
      <c r="DO59" s="223"/>
      <c r="DP59" s="224"/>
      <c r="DQ59" s="224"/>
      <c r="DR59" s="224"/>
      <c r="DS59" s="224"/>
      <c r="DT59" s="224"/>
      <c r="DU59" s="225"/>
      <c r="DV59" s="223"/>
      <c r="DW59" s="224"/>
      <c r="DX59" s="224"/>
      <c r="DY59" s="224"/>
      <c r="DZ59" s="224"/>
      <c r="EA59" s="224"/>
      <c r="EB59" s="225"/>
      <c r="EC59" s="223"/>
      <c r="ED59" s="224"/>
      <c r="EE59" s="224"/>
      <c r="EF59" s="224"/>
      <c r="EG59" s="224"/>
      <c r="EH59" s="224"/>
      <c r="EI59" s="225"/>
      <c r="EJ59" s="223"/>
      <c r="EK59" s="224"/>
      <c r="EL59" s="224"/>
      <c r="EM59" s="224"/>
      <c r="EN59" s="224"/>
      <c r="EO59" s="224"/>
      <c r="EP59" s="225"/>
      <c r="EQ59" s="296">
        <f t="shared" si="70"/>
        <v>0</v>
      </c>
      <c r="ER59" s="297">
        <f t="shared" si="70"/>
        <v>0</v>
      </c>
      <c r="ES59" s="297">
        <f t="shared" si="70"/>
        <v>0</v>
      </c>
      <c r="ET59" s="297">
        <f t="shared" si="70"/>
        <v>0</v>
      </c>
      <c r="EU59" s="297">
        <f t="shared" si="70"/>
        <v>0</v>
      </c>
      <c r="EV59" s="297">
        <f t="shared" si="70"/>
        <v>0</v>
      </c>
      <c r="EW59" s="298">
        <f t="shared" si="70"/>
        <v>0</v>
      </c>
    </row>
    <row r="60" spans="2:153" ht="27" customHeight="1">
      <c r="B60" s="5"/>
      <c r="C60" s="501" t="s">
        <v>343</v>
      </c>
      <c r="D60" s="502"/>
      <c r="E60" s="493" t="s">
        <v>438</v>
      </c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5"/>
      <c r="X60" s="506">
        <f t="shared" si="57"/>
        <v>0</v>
      </c>
      <c r="Y60" s="506"/>
      <c r="Z60" s="506"/>
      <c r="AA60" s="506"/>
      <c r="AB60" s="506">
        <f t="shared" si="63"/>
        <v>0</v>
      </c>
      <c r="AC60" s="506"/>
      <c r="AD60" s="506"/>
      <c r="AE60" s="506"/>
      <c r="AF60" s="506">
        <f t="shared" si="64"/>
        <v>0</v>
      </c>
      <c r="AG60" s="506"/>
      <c r="AH60" s="506"/>
      <c r="AI60" s="506"/>
      <c r="AJ60" s="506">
        <f t="shared" si="65"/>
        <v>0</v>
      </c>
      <c r="AK60" s="506"/>
      <c r="AL60" s="506"/>
      <c r="AM60" s="506"/>
      <c r="AN60" s="506">
        <f t="shared" si="66"/>
        <v>0</v>
      </c>
      <c r="AO60" s="506"/>
      <c r="AP60" s="506"/>
      <c r="AQ60" s="506"/>
      <c r="AR60" s="506">
        <f t="shared" si="67"/>
        <v>0</v>
      </c>
      <c r="AS60" s="506"/>
      <c r="AT60" s="506"/>
      <c r="AU60" s="506"/>
      <c r="AV60" s="506">
        <f t="shared" si="68"/>
        <v>0</v>
      </c>
      <c r="AW60" s="506"/>
      <c r="AX60" s="506"/>
      <c r="AY60" s="506"/>
      <c r="AZ60" s="506">
        <f t="shared" si="69"/>
        <v>0</v>
      </c>
      <c r="BA60" s="506"/>
      <c r="BB60" s="506"/>
      <c r="BC60" s="506"/>
      <c r="BD60" s="246"/>
      <c r="BE60" s="247"/>
      <c r="BF60" s="248"/>
      <c r="BG60" s="248"/>
      <c r="BH60" s="248"/>
      <c r="BI60" s="248"/>
      <c r="BJ60" s="248"/>
      <c r="BK60" s="223"/>
      <c r="BL60" s="224"/>
      <c r="BM60" s="224"/>
      <c r="BN60" s="224"/>
      <c r="BO60" s="224"/>
      <c r="BP60" s="224"/>
      <c r="BQ60" s="225"/>
      <c r="BR60" s="223"/>
      <c r="BS60" s="224"/>
      <c r="BT60" s="224"/>
      <c r="BU60" s="224"/>
      <c r="BV60" s="224"/>
      <c r="BW60" s="224"/>
      <c r="BX60" s="225"/>
      <c r="BY60" s="223"/>
      <c r="BZ60" s="224"/>
      <c r="CA60" s="224"/>
      <c r="CB60" s="224"/>
      <c r="CC60" s="224"/>
      <c r="CD60" s="224"/>
      <c r="CE60" s="225"/>
      <c r="CF60" s="223"/>
      <c r="CG60" s="224"/>
      <c r="CH60" s="224"/>
      <c r="CI60" s="224"/>
      <c r="CJ60" s="224"/>
      <c r="CK60" s="224"/>
      <c r="CL60" s="225"/>
      <c r="CM60" s="223"/>
      <c r="CN60" s="224"/>
      <c r="CO60" s="224"/>
      <c r="CP60" s="224"/>
      <c r="CQ60" s="224"/>
      <c r="CR60" s="224"/>
      <c r="CS60" s="225"/>
      <c r="CT60" s="223"/>
      <c r="CU60" s="224"/>
      <c r="CV60" s="224"/>
      <c r="CW60" s="224"/>
      <c r="CX60" s="224"/>
      <c r="CY60" s="224"/>
      <c r="CZ60" s="225"/>
      <c r="DA60" s="223"/>
      <c r="DB60" s="224"/>
      <c r="DC60" s="224"/>
      <c r="DD60" s="224"/>
      <c r="DE60" s="224"/>
      <c r="DF60" s="224"/>
      <c r="DG60" s="225"/>
      <c r="DH60" s="223"/>
      <c r="DI60" s="224"/>
      <c r="DJ60" s="224"/>
      <c r="DK60" s="224"/>
      <c r="DL60" s="224"/>
      <c r="DM60" s="224"/>
      <c r="DN60" s="225"/>
      <c r="DO60" s="223"/>
      <c r="DP60" s="224"/>
      <c r="DQ60" s="224"/>
      <c r="DR60" s="224"/>
      <c r="DS60" s="224"/>
      <c r="DT60" s="224"/>
      <c r="DU60" s="225"/>
      <c r="DV60" s="223"/>
      <c r="DW60" s="224"/>
      <c r="DX60" s="224"/>
      <c r="DY60" s="224"/>
      <c r="DZ60" s="224"/>
      <c r="EA60" s="224"/>
      <c r="EB60" s="225"/>
      <c r="EC60" s="223"/>
      <c r="ED60" s="224"/>
      <c r="EE60" s="224"/>
      <c r="EF60" s="224"/>
      <c r="EG60" s="224"/>
      <c r="EH60" s="224"/>
      <c r="EI60" s="225"/>
      <c r="EJ60" s="223"/>
      <c r="EK60" s="224"/>
      <c r="EL60" s="224"/>
      <c r="EM60" s="224"/>
      <c r="EN60" s="224"/>
      <c r="EO60" s="224"/>
      <c r="EP60" s="225"/>
      <c r="EQ60" s="296">
        <f t="shared" si="70"/>
        <v>0</v>
      </c>
      <c r="ER60" s="297">
        <f t="shared" si="70"/>
        <v>0</v>
      </c>
      <c r="ES60" s="297">
        <f t="shared" si="70"/>
        <v>0</v>
      </c>
      <c r="ET60" s="297">
        <f t="shared" si="70"/>
        <v>0</v>
      </c>
      <c r="EU60" s="297">
        <f t="shared" si="70"/>
        <v>0</v>
      </c>
      <c r="EV60" s="297">
        <f t="shared" si="70"/>
        <v>0</v>
      </c>
      <c r="EW60" s="298">
        <f t="shared" si="70"/>
        <v>0</v>
      </c>
    </row>
    <row r="61" spans="2:153" ht="21" customHeight="1">
      <c r="B61" s="5"/>
      <c r="C61" s="501" t="s">
        <v>344</v>
      </c>
      <c r="D61" s="502"/>
      <c r="E61" s="493" t="s">
        <v>267</v>
      </c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5"/>
      <c r="X61" s="507">
        <f t="shared" si="57"/>
        <v>0</v>
      </c>
      <c r="Y61" s="507"/>
      <c r="Z61" s="507"/>
      <c r="AA61" s="507"/>
      <c r="AB61" s="506">
        <f t="shared" si="63"/>
        <v>0</v>
      </c>
      <c r="AC61" s="506"/>
      <c r="AD61" s="506"/>
      <c r="AE61" s="506"/>
      <c r="AF61" s="506">
        <f t="shared" si="64"/>
        <v>0</v>
      </c>
      <c r="AG61" s="506"/>
      <c r="AH61" s="506"/>
      <c r="AI61" s="506"/>
      <c r="AJ61" s="506">
        <f t="shared" si="65"/>
        <v>0</v>
      </c>
      <c r="AK61" s="506"/>
      <c r="AL61" s="506"/>
      <c r="AM61" s="506"/>
      <c r="AN61" s="506">
        <f t="shared" si="66"/>
        <v>0</v>
      </c>
      <c r="AO61" s="506"/>
      <c r="AP61" s="506"/>
      <c r="AQ61" s="506"/>
      <c r="AR61" s="506">
        <f t="shared" si="67"/>
        <v>0</v>
      </c>
      <c r="AS61" s="506"/>
      <c r="AT61" s="506"/>
      <c r="AU61" s="506"/>
      <c r="AV61" s="506">
        <f t="shared" si="68"/>
        <v>0</v>
      </c>
      <c r="AW61" s="506"/>
      <c r="AX61" s="506"/>
      <c r="AY61" s="506"/>
      <c r="AZ61" s="506">
        <f t="shared" si="69"/>
        <v>0</v>
      </c>
      <c r="BA61" s="506"/>
      <c r="BB61" s="506"/>
      <c r="BC61" s="506"/>
      <c r="BD61" s="246"/>
      <c r="BE61" s="247"/>
      <c r="BF61" s="248"/>
      <c r="BG61" s="248"/>
      <c r="BH61" s="248"/>
      <c r="BI61" s="248"/>
      <c r="BJ61" s="248"/>
      <c r="BK61" s="293">
        <f>BK62+BK63</f>
        <v>0</v>
      </c>
      <c r="BL61" s="294">
        <f aca="true" t="shared" si="71" ref="BL61:BQ61">BL62+BL63</f>
        <v>0</v>
      </c>
      <c r="BM61" s="294">
        <f t="shared" si="71"/>
        <v>0</v>
      </c>
      <c r="BN61" s="294">
        <f t="shared" si="71"/>
        <v>0</v>
      </c>
      <c r="BO61" s="294">
        <f t="shared" si="71"/>
        <v>0</v>
      </c>
      <c r="BP61" s="294">
        <f t="shared" si="71"/>
        <v>0</v>
      </c>
      <c r="BQ61" s="295">
        <f t="shared" si="71"/>
        <v>0</v>
      </c>
      <c r="BR61" s="293">
        <f aca="true" t="shared" si="72" ref="BR61:CW61">BR62+BR63</f>
        <v>0</v>
      </c>
      <c r="BS61" s="294">
        <f t="shared" si="72"/>
        <v>0</v>
      </c>
      <c r="BT61" s="294">
        <f t="shared" si="72"/>
        <v>0</v>
      </c>
      <c r="BU61" s="294">
        <f t="shared" si="72"/>
        <v>0</v>
      </c>
      <c r="BV61" s="294">
        <f t="shared" si="72"/>
        <v>0</v>
      </c>
      <c r="BW61" s="294">
        <f t="shared" si="72"/>
        <v>0</v>
      </c>
      <c r="BX61" s="295">
        <f t="shared" si="72"/>
        <v>0</v>
      </c>
      <c r="BY61" s="293">
        <f t="shared" si="72"/>
        <v>0</v>
      </c>
      <c r="BZ61" s="294">
        <f t="shared" si="72"/>
        <v>0</v>
      </c>
      <c r="CA61" s="294">
        <f t="shared" si="72"/>
        <v>0</v>
      </c>
      <c r="CB61" s="294">
        <f t="shared" si="72"/>
        <v>0</v>
      </c>
      <c r="CC61" s="294">
        <f t="shared" si="72"/>
        <v>0</v>
      </c>
      <c r="CD61" s="294">
        <f t="shared" si="72"/>
        <v>0</v>
      </c>
      <c r="CE61" s="295">
        <f t="shared" si="72"/>
        <v>0</v>
      </c>
      <c r="CF61" s="293">
        <f t="shared" si="72"/>
        <v>0</v>
      </c>
      <c r="CG61" s="294">
        <f t="shared" si="72"/>
        <v>0</v>
      </c>
      <c r="CH61" s="294">
        <f t="shared" si="72"/>
        <v>0</v>
      </c>
      <c r="CI61" s="294">
        <f t="shared" si="72"/>
        <v>0</v>
      </c>
      <c r="CJ61" s="294">
        <f t="shared" si="72"/>
        <v>0</v>
      </c>
      <c r="CK61" s="294">
        <f t="shared" si="72"/>
        <v>0</v>
      </c>
      <c r="CL61" s="295">
        <f t="shared" si="72"/>
        <v>0</v>
      </c>
      <c r="CM61" s="293">
        <f t="shared" si="72"/>
        <v>0</v>
      </c>
      <c r="CN61" s="294">
        <f t="shared" si="72"/>
        <v>0</v>
      </c>
      <c r="CO61" s="294">
        <f t="shared" si="72"/>
        <v>0</v>
      </c>
      <c r="CP61" s="294">
        <f t="shared" si="72"/>
        <v>0</v>
      </c>
      <c r="CQ61" s="294">
        <f t="shared" si="72"/>
        <v>0</v>
      </c>
      <c r="CR61" s="294">
        <f t="shared" si="72"/>
        <v>0</v>
      </c>
      <c r="CS61" s="295">
        <f t="shared" si="72"/>
        <v>0</v>
      </c>
      <c r="CT61" s="293">
        <f t="shared" si="72"/>
        <v>0</v>
      </c>
      <c r="CU61" s="294">
        <f t="shared" si="72"/>
        <v>0</v>
      </c>
      <c r="CV61" s="294">
        <f t="shared" si="72"/>
        <v>0</v>
      </c>
      <c r="CW61" s="294">
        <f t="shared" si="72"/>
        <v>0</v>
      </c>
      <c r="CX61" s="294">
        <f aca="true" t="shared" si="73" ref="CX61:EC61">CX62+CX63</f>
        <v>0</v>
      </c>
      <c r="CY61" s="294">
        <f t="shared" si="73"/>
        <v>0</v>
      </c>
      <c r="CZ61" s="295">
        <f t="shared" si="73"/>
        <v>0</v>
      </c>
      <c r="DA61" s="293">
        <f t="shared" si="73"/>
        <v>0</v>
      </c>
      <c r="DB61" s="294">
        <f t="shared" si="73"/>
        <v>0</v>
      </c>
      <c r="DC61" s="294">
        <f t="shared" si="73"/>
        <v>0</v>
      </c>
      <c r="DD61" s="294">
        <f t="shared" si="73"/>
        <v>0</v>
      </c>
      <c r="DE61" s="294">
        <f t="shared" si="73"/>
        <v>0</v>
      </c>
      <c r="DF61" s="294">
        <f t="shared" si="73"/>
        <v>0</v>
      </c>
      <c r="DG61" s="295">
        <f t="shared" si="73"/>
        <v>0</v>
      </c>
      <c r="DH61" s="293">
        <f t="shared" si="73"/>
        <v>0</v>
      </c>
      <c r="DI61" s="294">
        <f t="shared" si="73"/>
        <v>0</v>
      </c>
      <c r="DJ61" s="294">
        <f t="shared" si="73"/>
        <v>0</v>
      </c>
      <c r="DK61" s="294">
        <f t="shared" si="73"/>
        <v>0</v>
      </c>
      <c r="DL61" s="294">
        <f t="shared" si="73"/>
        <v>0</v>
      </c>
      <c r="DM61" s="294">
        <f t="shared" si="73"/>
        <v>0</v>
      </c>
      <c r="DN61" s="295">
        <f t="shared" si="73"/>
        <v>0</v>
      </c>
      <c r="DO61" s="293">
        <f t="shared" si="73"/>
        <v>0</v>
      </c>
      <c r="DP61" s="294">
        <f t="shared" si="73"/>
        <v>0</v>
      </c>
      <c r="DQ61" s="294">
        <f t="shared" si="73"/>
        <v>0</v>
      </c>
      <c r="DR61" s="294">
        <f t="shared" si="73"/>
        <v>0</v>
      </c>
      <c r="DS61" s="294">
        <f t="shared" si="73"/>
        <v>0</v>
      </c>
      <c r="DT61" s="294">
        <f t="shared" si="73"/>
        <v>0</v>
      </c>
      <c r="DU61" s="295">
        <f t="shared" si="73"/>
        <v>0</v>
      </c>
      <c r="DV61" s="293">
        <f t="shared" si="73"/>
        <v>0</v>
      </c>
      <c r="DW61" s="294">
        <f t="shared" si="73"/>
        <v>0</v>
      </c>
      <c r="DX61" s="294">
        <f t="shared" si="73"/>
        <v>0</v>
      </c>
      <c r="DY61" s="294">
        <f t="shared" si="73"/>
        <v>0</v>
      </c>
      <c r="DZ61" s="294">
        <f t="shared" si="73"/>
        <v>0</v>
      </c>
      <c r="EA61" s="294">
        <f t="shared" si="73"/>
        <v>0</v>
      </c>
      <c r="EB61" s="295">
        <f t="shared" si="73"/>
        <v>0</v>
      </c>
      <c r="EC61" s="293">
        <f t="shared" si="73"/>
        <v>0</v>
      </c>
      <c r="ED61" s="294">
        <f aca="true" t="shared" si="74" ref="ED61:EP61">ED62+ED63</f>
        <v>0</v>
      </c>
      <c r="EE61" s="294">
        <f t="shared" si="74"/>
        <v>0</v>
      </c>
      <c r="EF61" s="294">
        <f t="shared" si="74"/>
        <v>0</v>
      </c>
      <c r="EG61" s="294">
        <f t="shared" si="74"/>
        <v>0</v>
      </c>
      <c r="EH61" s="294">
        <f t="shared" si="74"/>
        <v>0</v>
      </c>
      <c r="EI61" s="295">
        <f t="shared" si="74"/>
        <v>0</v>
      </c>
      <c r="EJ61" s="293">
        <f t="shared" si="74"/>
        <v>0</v>
      </c>
      <c r="EK61" s="294">
        <f t="shared" si="74"/>
        <v>0</v>
      </c>
      <c r="EL61" s="294">
        <f t="shared" si="74"/>
        <v>0</v>
      </c>
      <c r="EM61" s="294">
        <f t="shared" si="74"/>
        <v>0</v>
      </c>
      <c r="EN61" s="294">
        <f t="shared" si="74"/>
        <v>0</v>
      </c>
      <c r="EO61" s="294">
        <f t="shared" si="74"/>
        <v>0</v>
      </c>
      <c r="EP61" s="295">
        <f t="shared" si="74"/>
        <v>0</v>
      </c>
      <c r="EQ61" s="296">
        <f t="shared" si="70"/>
        <v>0</v>
      </c>
      <c r="ER61" s="297">
        <f t="shared" si="70"/>
        <v>0</v>
      </c>
      <c r="ES61" s="297">
        <f t="shared" si="70"/>
        <v>0</v>
      </c>
      <c r="ET61" s="297">
        <f t="shared" si="70"/>
        <v>0</v>
      </c>
      <c r="EU61" s="297">
        <f t="shared" si="70"/>
        <v>0</v>
      </c>
      <c r="EV61" s="297">
        <f t="shared" si="70"/>
        <v>0</v>
      </c>
      <c r="EW61" s="298">
        <f t="shared" si="70"/>
        <v>0</v>
      </c>
    </row>
    <row r="62" spans="2:153" ht="12.75" customHeight="1">
      <c r="B62" s="5"/>
      <c r="C62" s="501" t="s">
        <v>268</v>
      </c>
      <c r="D62" s="502"/>
      <c r="E62" s="493" t="s">
        <v>270</v>
      </c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5"/>
      <c r="X62" s="507">
        <f t="shared" si="57"/>
        <v>0</v>
      </c>
      <c r="Y62" s="507"/>
      <c r="Z62" s="507"/>
      <c r="AA62" s="507"/>
      <c r="AB62" s="506">
        <f t="shared" si="63"/>
        <v>0</v>
      </c>
      <c r="AC62" s="506"/>
      <c r="AD62" s="506"/>
      <c r="AE62" s="506"/>
      <c r="AF62" s="506">
        <f t="shared" si="64"/>
        <v>0</v>
      </c>
      <c r="AG62" s="506"/>
      <c r="AH62" s="506"/>
      <c r="AI62" s="506"/>
      <c r="AJ62" s="506">
        <f t="shared" si="65"/>
        <v>0</v>
      </c>
      <c r="AK62" s="506"/>
      <c r="AL62" s="506"/>
      <c r="AM62" s="506"/>
      <c r="AN62" s="506">
        <f t="shared" si="66"/>
        <v>0</v>
      </c>
      <c r="AO62" s="506"/>
      <c r="AP62" s="506"/>
      <c r="AQ62" s="506"/>
      <c r="AR62" s="506">
        <f t="shared" si="67"/>
        <v>0</v>
      </c>
      <c r="AS62" s="506"/>
      <c r="AT62" s="506"/>
      <c r="AU62" s="506"/>
      <c r="AV62" s="506">
        <f t="shared" si="68"/>
        <v>0</v>
      </c>
      <c r="AW62" s="506"/>
      <c r="AX62" s="506"/>
      <c r="AY62" s="506"/>
      <c r="AZ62" s="506">
        <f t="shared" si="69"/>
        <v>0</v>
      </c>
      <c r="BA62" s="506"/>
      <c r="BB62" s="506"/>
      <c r="BC62" s="506"/>
      <c r="BD62" s="246"/>
      <c r="BE62" s="247"/>
      <c r="BF62" s="248"/>
      <c r="BG62" s="248"/>
      <c r="BH62" s="248"/>
      <c r="BI62" s="248"/>
      <c r="BJ62" s="248"/>
      <c r="BK62" s="223"/>
      <c r="BL62" s="224"/>
      <c r="BM62" s="224"/>
      <c r="BN62" s="224"/>
      <c r="BO62" s="224"/>
      <c r="BP62" s="224"/>
      <c r="BQ62" s="225"/>
      <c r="BR62" s="223"/>
      <c r="BS62" s="224"/>
      <c r="BT62" s="224"/>
      <c r="BU62" s="224"/>
      <c r="BV62" s="224"/>
      <c r="BW62" s="224"/>
      <c r="BX62" s="225"/>
      <c r="BY62" s="223"/>
      <c r="BZ62" s="224"/>
      <c r="CA62" s="224"/>
      <c r="CB62" s="224"/>
      <c r="CC62" s="224"/>
      <c r="CD62" s="224"/>
      <c r="CE62" s="225"/>
      <c r="CF62" s="223"/>
      <c r="CG62" s="224"/>
      <c r="CH62" s="224"/>
      <c r="CI62" s="224"/>
      <c r="CJ62" s="224"/>
      <c r="CK62" s="224"/>
      <c r="CL62" s="225"/>
      <c r="CM62" s="223"/>
      <c r="CN62" s="224"/>
      <c r="CO62" s="224"/>
      <c r="CP62" s="224"/>
      <c r="CQ62" s="224"/>
      <c r="CR62" s="224"/>
      <c r="CS62" s="225"/>
      <c r="CT62" s="223"/>
      <c r="CU62" s="224"/>
      <c r="CV62" s="224"/>
      <c r="CW62" s="224"/>
      <c r="CX62" s="224"/>
      <c r="CY62" s="224"/>
      <c r="CZ62" s="225"/>
      <c r="DA62" s="223"/>
      <c r="DB62" s="224"/>
      <c r="DC62" s="224"/>
      <c r="DD62" s="224"/>
      <c r="DE62" s="224"/>
      <c r="DF62" s="224"/>
      <c r="DG62" s="225"/>
      <c r="DH62" s="223"/>
      <c r="DI62" s="224"/>
      <c r="DJ62" s="224"/>
      <c r="DK62" s="224"/>
      <c r="DL62" s="224"/>
      <c r="DM62" s="224"/>
      <c r="DN62" s="225"/>
      <c r="DO62" s="223"/>
      <c r="DP62" s="224"/>
      <c r="DQ62" s="224"/>
      <c r="DR62" s="224"/>
      <c r="DS62" s="224"/>
      <c r="DT62" s="224"/>
      <c r="DU62" s="225"/>
      <c r="DV62" s="223"/>
      <c r="DW62" s="224"/>
      <c r="DX62" s="224"/>
      <c r="DY62" s="224"/>
      <c r="DZ62" s="224"/>
      <c r="EA62" s="224"/>
      <c r="EB62" s="225"/>
      <c r="EC62" s="223"/>
      <c r="ED62" s="224"/>
      <c r="EE62" s="224"/>
      <c r="EF62" s="224"/>
      <c r="EG62" s="224"/>
      <c r="EH62" s="224"/>
      <c r="EI62" s="225"/>
      <c r="EJ62" s="223"/>
      <c r="EK62" s="324"/>
      <c r="EL62" s="324"/>
      <c r="EM62" s="324"/>
      <c r="EN62" s="324"/>
      <c r="EO62" s="324"/>
      <c r="EP62" s="325"/>
      <c r="EQ62" s="296">
        <f t="shared" si="70"/>
        <v>0</v>
      </c>
      <c r="ER62" s="297">
        <f t="shared" si="70"/>
        <v>0</v>
      </c>
      <c r="ES62" s="297">
        <f t="shared" si="70"/>
        <v>0</v>
      </c>
      <c r="ET62" s="297">
        <f t="shared" si="70"/>
        <v>0</v>
      </c>
      <c r="EU62" s="297">
        <f t="shared" si="70"/>
        <v>0</v>
      </c>
      <c r="EV62" s="297">
        <f t="shared" si="70"/>
        <v>0</v>
      </c>
      <c r="EW62" s="298">
        <f t="shared" si="70"/>
        <v>0</v>
      </c>
    </row>
    <row r="63" spans="2:153" ht="21" customHeight="1">
      <c r="B63" s="5"/>
      <c r="C63" s="501" t="s">
        <v>269</v>
      </c>
      <c r="D63" s="502"/>
      <c r="E63" s="493" t="s">
        <v>271</v>
      </c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5"/>
      <c r="X63" s="507">
        <f t="shared" si="57"/>
        <v>0</v>
      </c>
      <c r="Y63" s="507"/>
      <c r="Z63" s="507"/>
      <c r="AA63" s="507"/>
      <c r="AB63" s="506">
        <f t="shared" si="63"/>
        <v>0</v>
      </c>
      <c r="AC63" s="506"/>
      <c r="AD63" s="506"/>
      <c r="AE63" s="506"/>
      <c r="AF63" s="506">
        <f t="shared" si="64"/>
        <v>0</v>
      </c>
      <c r="AG63" s="506"/>
      <c r="AH63" s="506"/>
      <c r="AI63" s="506"/>
      <c r="AJ63" s="506">
        <f t="shared" si="65"/>
        <v>0</v>
      </c>
      <c r="AK63" s="506"/>
      <c r="AL63" s="506"/>
      <c r="AM63" s="506"/>
      <c r="AN63" s="506">
        <f t="shared" si="66"/>
        <v>0</v>
      </c>
      <c r="AO63" s="506"/>
      <c r="AP63" s="506"/>
      <c r="AQ63" s="506"/>
      <c r="AR63" s="506">
        <f t="shared" si="67"/>
        <v>0</v>
      </c>
      <c r="AS63" s="506"/>
      <c r="AT63" s="506"/>
      <c r="AU63" s="506"/>
      <c r="AV63" s="506">
        <f t="shared" si="68"/>
        <v>0</v>
      </c>
      <c r="AW63" s="506"/>
      <c r="AX63" s="506"/>
      <c r="AY63" s="506"/>
      <c r="AZ63" s="506">
        <f t="shared" si="69"/>
        <v>0</v>
      </c>
      <c r="BA63" s="506"/>
      <c r="BB63" s="506"/>
      <c r="BC63" s="506"/>
      <c r="BD63" s="246"/>
      <c r="BE63" s="247"/>
      <c r="BF63" s="248"/>
      <c r="BG63" s="248"/>
      <c r="BH63" s="248"/>
      <c r="BI63" s="248"/>
      <c r="BJ63" s="248"/>
      <c r="BK63" s="223"/>
      <c r="BL63" s="224"/>
      <c r="BM63" s="224"/>
      <c r="BN63" s="224"/>
      <c r="BO63" s="224"/>
      <c r="BP63" s="224"/>
      <c r="BQ63" s="225"/>
      <c r="BR63" s="223"/>
      <c r="BS63" s="224"/>
      <c r="BT63" s="224"/>
      <c r="BU63" s="224"/>
      <c r="BV63" s="224"/>
      <c r="BW63" s="224"/>
      <c r="BX63" s="225"/>
      <c r="BY63" s="223"/>
      <c r="BZ63" s="224"/>
      <c r="CA63" s="224"/>
      <c r="CB63" s="224"/>
      <c r="CC63" s="224"/>
      <c r="CD63" s="224"/>
      <c r="CE63" s="225"/>
      <c r="CF63" s="223"/>
      <c r="CG63" s="224"/>
      <c r="CH63" s="224"/>
      <c r="CI63" s="224"/>
      <c r="CJ63" s="224"/>
      <c r="CK63" s="224"/>
      <c r="CL63" s="225"/>
      <c r="CM63" s="223"/>
      <c r="CN63" s="224"/>
      <c r="CO63" s="224"/>
      <c r="CP63" s="224"/>
      <c r="CQ63" s="224"/>
      <c r="CR63" s="224"/>
      <c r="CS63" s="225"/>
      <c r="CT63" s="223"/>
      <c r="CU63" s="224"/>
      <c r="CV63" s="224"/>
      <c r="CW63" s="224"/>
      <c r="CX63" s="224"/>
      <c r="CY63" s="224"/>
      <c r="CZ63" s="225"/>
      <c r="DA63" s="223"/>
      <c r="DB63" s="224"/>
      <c r="DC63" s="224"/>
      <c r="DD63" s="224"/>
      <c r="DE63" s="224"/>
      <c r="DF63" s="224"/>
      <c r="DG63" s="225"/>
      <c r="DH63" s="223"/>
      <c r="DI63" s="224"/>
      <c r="DJ63" s="224"/>
      <c r="DK63" s="224"/>
      <c r="DL63" s="224"/>
      <c r="DM63" s="224"/>
      <c r="DN63" s="225"/>
      <c r="DO63" s="223"/>
      <c r="DP63" s="224"/>
      <c r="DQ63" s="224"/>
      <c r="DR63" s="224"/>
      <c r="DS63" s="224"/>
      <c r="DT63" s="224"/>
      <c r="DU63" s="225"/>
      <c r="DV63" s="223"/>
      <c r="DW63" s="224"/>
      <c r="DX63" s="224"/>
      <c r="DY63" s="224"/>
      <c r="DZ63" s="224"/>
      <c r="EA63" s="224"/>
      <c r="EB63" s="225"/>
      <c r="EC63" s="223"/>
      <c r="ED63" s="224"/>
      <c r="EE63" s="224"/>
      <c r="EF63" s="224"/>
      <c r="EG63" s="224"/>
      <c r="EH63" s="224"/>
      <c r="EI63" s="225"/>
      <c r="EJ63" s="223"/>
      <c r="EK63" s="324"/>
      <c r="EL63" s="324"/>
      <c r="EM63" s="324"/>
      <c r="EN63" s="324"/>
      <c r="EO63" s="324"/>
      <c r="EP63" s="325"/>
      <c r="EQ63" s="296">
        <f t="shared" si="70"/>
        <v>0</v>
      </c>
      <c r="ER63" s="297">
        <f t="shared" si="70"/>
        <v>0</v>
      </c>
      <c r="ES63" s="297">
        <f t="shared" si="70"/>
        <v>0</v>
      </c>
      <c r="ET63" s="297">
        <f t="shared" si="70"/>
        <v>0</v>
      </c>
      <c r="EU63" s="297">
        <f t="shared" si="70"/>
        <v>0</v>
      </c>
      <c r="EV63" s="297">
        <f t="shared" si="70"/>
        <v>0</v>
      </c>
      <c r="EW63" s="298">
        <f t="shared" si="70"/>
        <v>0</v>
      </c>
    </row>
    <row r="64" spans="2:153" ht="36.75" customHeight="1">
      <c r="B64" s="5"/>
      <c r="C64" s="501" t="s">
        <v>345</v>
      </c>
      <c r="D64" s="502"/>
      <c r="E64" s="493" t="s">
        <v>272</v>
      </c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5"/>
      <c r="X64" s="507">
        <f>EQ64</f>
        <v>0</v>
      </c>
      <c r="Y64" s="507"/>
      <c r="Z64" s="507"/>
      <c r="AA64" s="507"/>
      <c r="AB64" s="489" t="s">
        <v>330</v>
      </c>
      <c r="AC64" s="489"/>
      <c r="AD64" s="489"/>
      <c r="AE64" s="489"/>
      <c r="AF64" s="489" t="s">
        <v>330</v>
      </c>
      <c r="AG64" s="489"/>
      <c r="AH64" s="489"/>
      <c r="AI64" s="489"/>
      <c r="AJ64" s="489" t="s">
        <v>330</v>
      </c>
      <c r="AK64" s="489"/>
      <c r="AL64" s="489"/>
      <c r="AM64" s="489"/>
      <c r="AN64" s="489" t="s">
        <v>330</v>
      </c>
      <c r="AO64" s="489"/>
      <c r="AP64" s="489"/>
      <c r="AQ64" s="489"/>
      <c r="AR64" s="489" t="s">
        <v>330</v>
      </c>
      <c r="AS64" s="489"/>
      <c r="AT64" s="489"/>
      <c r="AU64" s="489"/>
      <c r="AV64" s="489" t="s">
        <v>330</v>
      </c>
      <c r="AW64" s="489"/>
      <c r="AX64" s="489"/>
      <c r="AY64" s="489"/>
      <c r="AZ64" s="489" t="s">
        <v>330</v>
      </c>
      <c r="BA64" s="489"/>
      <c r="BB64" s="489"/>
      <c r="BC64" s="489"/>
      <c r="BD64" s="246"/>
      <c r="BE64" s="247"/>
      <c r="BF64" s="248"/>
      <c r="BG64" s="250"/>
      <c r="BH64" s="250"/>
      <c r="BI64" s="250"/>
      <c r="BJ64" s="248"/>
      <c r="BK64" s="251"/>
      <c r="BL64" s="321"/>
      <c r="BM64" s="322"/>
      <c r="BN64" s="322"/>
      <c r="BO64" s="322"/>
      <c r="BP64" s="322"/>
      <c r="BQ64" s="253"/>
      <c r="BR64" s="251"/>
      <c r="BS64" s="321"/>
      <c r="BT64" s="322"/>
      <c r="BU64" s="322"/>
      <c r="BV64" s="322"/>
      <c r="BW64" s="322"/>
      <c r="BX64" s="253"/>
      <c r="BY64" s="251"/>
      <c r="BZ64" s="321"/>
      <c r="CA64" s="322"/>
      <c r="CB64" s="322"/>
      <c r="CC64" s="322"/>
      <c r="CD64" s="322"/>
      <c r="CE64" s="253"/>
      <c r="CF64" s="251"/>
      <c r="CG64" s="321"/>
      <c r="CH64" s="322"/>
      <c r="CI64" s="322"/>
      <c r="CJ64" s="322"/>
      <c r="CK64" s="322"/>
      <c r="CL64" s="253"/>
      <c r="CM64" s="251"/>
      <c r="CN64" s="321"/>
      <c r="CO64" s="322"/>
      <c r="CP64" s="322"/>
      <c r="CQ64" s="322"/>
      <c r="CR64" s="322"/>
      <c r="CS64" s="253"/>
      <c r="CT64" s="251"/>
      <c r="CU64" s="321"/>
      <c r="CV64" s="322"/>
      <c r="CW64" s="322"/>
      <c r="CX64" s="322"/>
      <c r="CY64" s="322"/>
      <c r="CZ64" s="253"/>
      <c r="DA64" s="251"/>
      <c r="DB64" s="321"/>
      <c r="DC64" s="322"/>
      <c r="DD64" s="322"/>
      <c r="DE64" s="322"/>
      <c r="DF64" s="322"/>
      <c r="DG64" s="253"/>
      <c r="DH64" s="251"/>
      <c r="DI64" s="321"/>
      <c r="DJ64" s="322"/>
      <c r="DK64" s="322"/>
      <c r="DL64" s="322"/>
      <c r="DM64" s="322"/>
      <c r="DN64" s="253"/>
      <c r="DO64" s="251"/>
      <c r="DP64" s="321"/>
      <c r="DQ64" s="322"/>
      <c r="DR64" s="322"/>
      <c r="DS64" s="322"/>
      <c r="DT64" s="322"/>
      <c r="DU64" s="253"/>
      <c r="DV64" s="251"/>
      <c r="DW64" s="321"/>
      <c r="DX64" s="322"/>
      <c r="DY64" s="322"/>
      <c r="DZ64" s="322"/>
      <c r="EA64" s="322"/>
      <c r="EB64" s="253"/>
      <c r="EC64" s="251"/>
      <c r="ED64" s="321"/>
      <c r="EE64" s="322"/>
      <c r="EF64" s="322"/>
      <c r="EG64" s="322"/>
      <c r="EH64" s="322"/>
      <c r="EI64" s="253"/>
      <c r="EJ64" s="319"/>
      <c r="EK64" s="321"/>
      <c r="EL64" s="322"/>
      <c r="EM64" s="322"/>
      <c r="EN64" s="322"/>
      <c r="EO64" s="322"/>
      <c r="EP64" s="253"/>
      <c r="EQ64" s="296">
        <f>IF($B$184=1,BK64,IF($B$184=2,BK64+BR64,IF($B$184=3,BK64+BR64+BY64)))+IF($B$184=4,BK64+BR64+BY64+CF64,IF($B$184=5,BK64+BR64+BY64+CF64+CM64,IF($B$184=6,BK64+BR64+BY64+CF64+CM64+CT64)))+IF($B$184=7,BK64+BR64+BY64+CF64+CM64+CT64+DA64,IF($B$184=8,BK64+BR64+BY64+CF64+CM64+CT64+DA64+DH64,IF($B$184=9,BK64+BR64+BY64+CF64+CM64+CT64+DA64+DH64+DO64)))+IF($B$184=10,BK64+BR64+BY64+CF64+CM64+CT64+DA64+DH64+DO64+DV64,IF($B$184=11,BK64+BR64+BY64+CF64+CM64+CT64+DA64+DH64+DO64+DV64+EC64,IF($B$184=12,BK64+BR64+BY64+CF64+CM64+CT64+DA64+DH64+DO64+DV64+EC64+EJ64)))</f>
        <v>0</v>
      </c>
      <c r="ER64" s="321"/>
      <c r="ES64" s="322"/>
      <c r="ET64" s="322"/>
      <c r="EU64" s="322"/>
      <c r="EV64" s="322"/>
      <c r="EW64" s="322"/>
    </row>
    <row r="65" spans="2:153" ht="44.25" customHeight="1">
      <c r="B65" s="5"/>
      <c r="C65" s="501" t="s">
        <v>346</v>
      </c>
      <c r="D65" s="502"/>
      <c r="E65" s="493" t="s">
        <v>273</v>
      </c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5"/>
      <c r="X65" s="507">
        <f>EQ65</f>
        <v>0</v>
      </c>
      <c r="Y65" s="507"/>
      <c r="Z65" s="507"/>
      <c r="AA65" s="507"/>
      <c r="AB65" s="489" t="s">
        <v>330</v>
      </c>
      <c r="AC65" s="489"/>
      <c r="AD65" s="489"/>
      <c r="AE65" s="489"/>
      <c r="AF65" s="489" t="s">
        <v>330</v>
      </c>
      <c r="AG65" s="489"/>
      <c r="AH65" s="489"/>
      <c r="AI65" s="489"/>
      <c r="AJ65" s="489" t="s">
        <v>330</v>
      </c>
      <c r="AK65" s="489"/>
      <c r="AL65" s="489"/>
      <c r="AM65" s="489"/>
      <c r="AN65" s="489" t="s">
        <v>330</v>
      </c>
      <c r="AO65" s="489"/>
      <c r="AP65" s="489"/>
      <c r="AQ65" s="489"/>
      <c r="AR65" s="489" t="s">
        <v>330</v>
      </c>
      <c r="AS65" s="489"/>
      <c r="AT65" s="489"/>
      <c r="AU65" s="489"/>
      <c r="AV65" s="489" t="s">
        <v>330</v>
      </c>
      <c r="AW65" s="489"/>
      <c r="AX65" s="489"/>
      <c r="AY65" s="489"/>
      <c r="AZ65" s="489" t="s">
        <v>330</v>
      </c>
      <c r="BA65" s="489"/>
      <c r="BB65" s="489"/>
      <c r="BC65" s="489"/>
      <c r="BD65" s="246"/>
      <c r="BE65" s="247"/>
      <c r="BF65" s="248"/>
      <c r="BG65" s="250"/>
      <c r="BH65" s="250"/>
      <c r="BI65" s="250"/>
      <c r="BJ65" s="248"/>
      <c r="BK65" s="251"/>
      <c r="BL65" s="323"/>
      <c r="BM65" s="250"/>
      <c r="BN65" s="250"/>
      <c r="BO65" s="250"/>
      <c r="BP65" s="250"/>
      <c r="BQ65" s="255"/>
      <c r="BR65" s="251"/>
      <c r="BS65" s="323"/>
      <c r="BT65" s="250"/>
      <c r="BU65" s="250"/>
      <c r="BV65" s="250"/>
      <c r="BW65" s="250"/>
      <c r="BX65" s="255"/>
      <c r="BY65" s="251"/>
      <c r="BZ65" s="323"/>
      <c r="CA65" s="250"/>
      <c r="CB65" s="250"/>
      <c r="CC65" s="250"/>
      <c r="CD65" s="250"/>
      <c r="CE65" s="255"/>
      <c r="CF65" s="251"/>
      <c r="CG65" s="323"/>
      <c r="CH65" s="250"/>
      <c r="CI65" s="250"/>
      <c r="CJ65" s="250"/>
      <c r="CK65" s="250"/>
      <c r="CL65" s="255"/>
      <c r="CM65" s="251"/>
      <c r="CN65" s="323"/>
      <c r="CO65" s="250"/>
      <c r="CP65" s="250"/>
      <c r="CQ65" s="250"/>
      <c r="CR65" s="250"/>
      <c r="CS65" s="255"/>
      <c r="CT65" s="251"/>
      <c r="CU65" s="323"/>
      <c r="CV65" s="250"/>
      <c r="CW65" s="250"/>
      <c r="CX65" s="250"/>
      <c r="CY65" s="250"/>
      <c r="CZ65" s="255"/>
      <c r="DA65" s="251"/>
      <c r="DB65" s="323"/>
      <c r="DC65" s="250"/>
      <c r="DD65" s="250"/>
      <c r="DE65" s="250"/>
      <c r="DF65" s="250"/>
      <c r="DG65" s="255"/>
      <c r="DH65" s="251"/>
      <c r="DI65" s="323"/>
      <c r="DJ65" s="250"/>
      <c r="DK65" s="250"/>
      <c r="DL65" s="250"/>
      <c r="DM65" s="250"/>
      <c r="DN65" s="255"/>
      <c r="DO65" s="251"/>
      <c r="DP65" s="323"/>
      <c r="DQ65" s="250"/>
      <c r="DR65" s="250"/>
      <c r="DS65" s="250"/>
      <c r="DT65" s="250"/>
      <c r="DU65" s="255"/>
      <c r="DV65" s="251"/>
      <c r="DW65" s="323"/>
      <c r="DX65" s="250"/>
      <c r="DY65" s="250"/>
      <c r="DZ65" s="250"/>
      <c r="EA65" s="250"/>
      <c r="EB65" s="255"/>
      <c r="EC65" s="251"/>
      <c r="ED65" s="323"/>
      <c r="EE65" s="250"/>
      <c r="EF65" s="250"/>
      <c r="EG65" s="250"/>
      <c r="EH65" s="250"/>
      <c r="EI65" s="255"/>
      <c r="EJ65" s="319"/>
      <c r="EK65" s="323"/>
      <c r="EL65" s="250"/>
      <c r="EM65" s="250"/>
      <c r="EN65" s="250"/>
      <c r="EO65" s="250"/>
      <c r="EP65" s="255"/>
      <c r="EQ65" s="296">
        <f>IF($B$184=1,BK65,IF($B$184=2,BK65+BR65,IF($B$184=3,BK65+BR65+BY65)))+IF($B$184=4,BK65+BR65+BY65+CF65,IF($B$184=5,BK65+BR65+BY65+CF65+CM65,IF($B$184=6,BK65+BR65+BY65+CF65+CM65+CT65)))+IF($B$184=7,BK65+BR65+BY65+CF65+CM65+CT65+DA65,IF($B$184=8,BK65+BR65+BY65+CF65+CM65+CT65+DA65+DH65,IF($B$184=9,BK65+BR65+BY65+CF65+CM65+CT65+DA65+DH65+DO65)))+IF($B$184=10,BK65+BR65+BY65+CF65+CM65+CT65+DA65+DH65+DO65+DV65,IF($B$184=11,BK65+BR65+BY65+CF65+CM65+CT65+DA65+DH65+DO65+DV65+EC65,IF($B$184=12,BK65+BR65+BY65+CF65+CM65+CT65+DA65+DH65+DO65+DV65+EC65+EJ65)))</f>
        <v>0</v>
      </c>
      <c r="ER65" s="323"/>
      <c r="ES65" s="250"/>
      <c r="ET65" s="250"/>
      <c r="EU65" s="250"/>
      <c r="EV65" s="250"/>
      <c r="EW65" s="250"/>
    </row>
    <row r="66" spans="2:153" ht="21.75" customHeight="1">
      <c r="B66" s="5"/>
      <c r="C66" s="501" t="s">
        <v>347</v>
      </c>
      <c r="D66" s="502"/>
      <c r="E66" s="493" t="s">
        <v>464</v>
      </c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5"/>
      <c r="X66" s="496">
        <f>X57-X60-X61-X64-X65</f>
        <v>0</v>
      </c>
      <c r="Y66" s="496"/>
      <c r="Z66" s="496"/>
      <c r="AA66" s="496"/>
      <c r="AB66" s="489" t="s">
        <v>330</v>
      </c>
      <c r="AC66" s="489"/>
      <c r="AD66" s="489"/>
      <c r="AE66" s="489"/>
      <c r="AF66" s="489" t="s">
        <v>330</v>
      </c>
      <c r="AG66" s="489"/>
      <c r="AH66" s="489"/>
      <c r="AI66" s="489"/>
      <c r="AJ66" s="489" t="s">
        <v>330</v>
      </c>
      <c r="AK66" s="489"/>
      <c r="AL66" s="489"/>
      <c r="AM66" s="489"/>
      <c r="AN66" s="489" t="s">
        <v>330</v>
      </c>
      <c r="AO66" s="489"/>
      <c r="AP66" s="489"/>
      <c r="AQ66" s="489"/>
      <c r="AR66" s="489" t="s">
        <v>330</v>
      </c>
      <c r="AS66" s="489"/>
      <c r="AT66" s="489"/>
      <c r="AU66" s="489"/>
      <c r="AV66" s="489" t="s">
        <v>330</v>
      </c>
      <c r="AW66" s="489"/>
      <c r="AX66" s="489"/>
      <c r="AY66" s="489"/>
      <c r="AZ66" s="489" t="s">
        <v>330</v>
      </c>
      <c r="BA66" s="489"/>
      <c r="BB66" s="489"/>
      <c r="BC66" s="489"/>
      <c r="BD66" s="246"/>
      <c r="BE66" s="247"/>
      <c r="BF66" s="248"/>
      <c r="BG66" s="250"/>
      <c r="BH66" s="250"/>
      <c r="BI66" s="250"/>
      <c r="BJ66" s="248"/>
      <c r="BK66" s="252"/>
      <c r="BL66" s="323"/>
      <c r="BM66" s="250"/>
      <c r="BN66" s="250"/>
      <c r="BO66" s="250"/>
      <c r="BP66" s="250"/>
      <c r="BQ66" s="255"/>
      <c r="BR66" s="251"/>
      <c r="BS66" s="323"/>
      <c r="BT66" s="250"/>
      <c r="BU66" s="250"/>
      <c r="BV66" s="250"/>
      <c r="BW66" s="250"/>
      <c r="BX66" s="255"/>
      <c r="BY66" s="251"/>
      <c r="BZ66" s="323"/>
      <c r="CA66" s="250"/>
      <c r="CB66" s="250"/>
      <c r="CC66" s="250"/>
      <c r="CD66" s="250"/>
      <c r="CE66" s="255"/>
      <c r="CF66" s="251"/>
      <c r="CG66" s="323"/>
      <c r="CH66" s="250"/>
      <c r="CI66" s="250"/>
      <c r="CJ66" s="250"/>
      <c r="CK66" s="250"/>
      <c r="CL66" s="255"/>
      <c r="CM66" s="251"/>
      <c r="CN66" s="323"/>
      <c r="CO66" s="250"/>
      <c r="CP66" s="250"/>
      <c r="CQ66" s="250"/>
      <c r="CR66" s="250"/>
      <c r="CS66" s="255"/>
      <c r="CT66" s="251"/>
      <c r="CU66" s="323"/>
      <c r="CV66" s="250"/>
      <c r="CW66" s="250"/>
      <c r="CX66" s="250"/>
      <c r="CY66" s="250"/>
      <c r="CZ66" s="255"/>
      <c r="DA66" s="251"/>
      <c r="DB66" s="323"/>
      <c r="DC66" s="250"/>
      <c r="DD66" s="250"/>
      <c r="DE66" s="250"/>
      <c r="DF66" s="250"/>
      <c r="DG66" s="255"/>
      <c r="DH66" s="251"/>
      <c r="DI66" s="323"/>
      <c r="DJ66" s="250"/>
      <c r="DK66" s="250"/>
      <c r="DL66" s="250"/>
      <c r="DM66" s="250"/>
      <c r="DN66" s="255"/>
      <c r="DO66" s="251"/>
      <c r="DP66" s="323"/>
      <c r="DQ66" s="250"/>
      <c r="DR66" s="250"/>
      <c r="DS66" s="250"/>
      <c r="DT66" s="250"/>
      <c r="DU66" s="255"/>
      <c r="DV66" s="251"/>
      <c r="DW66" s="323"/>
      <c r="DX66" s="250"/>
      <c r="DY66" s="250"/>
      <c r="DZ66" s="250"/>
      <c r="EA66" s="250"/>
      <c r="EB66" s="255"/>
      <c r="EC66" s="251"/>
      <c r="ED66" s="323"/>
      <c r="EE66" s="250"/>
      <c r="EF66" s="250"/>
      <c r="EG66" s="250"/>
      <c r="EH66" s="250"/>
      <c r="EI66" s="255"/>
      <c r="EJ66" s="319"/>
      <c r="EK66" s="323"/>
      <c r="EL66" s="250"/>
      <c r="EM66" s="250"/>
      <c r="EN66" s="250"/>
      <c r="EO66" s="250"/>
      <c r="EP66" s="255"/>
      <c r="EQ66" s="296">
        <f>IF($B$184=1,BK66,IF($B$184=2,BK66+BR66,IF($B$184=3,BK66+BR66+BY66)))+IF($B$184=4,BK66+BR66+BY66+CF66,IF($B$184=5,BK66+BR66+BY66+CF66+CM66,IF($B$184=6,BK66+BR66+BY66+CF66+CM66+CT66)))+IF($B$184=7,BK66+BR66+BY66+CF66+CM66+CT66+DA66,IF($B$184=8,BK66+BR66+BY66+CF66+CM66+CT66+DA66+DH66,IF($B$184=9,BK66+BR66+BY66+CF66+CM66+CT66+DA66+DH66+DO66)))+IF($B$184=10,BK66+BR66+BY66+CF66+CM66+CT66+DA66+DH66+DO66+DV66,IF($B$184=11,BK66+BR66+BY66+CF66+CM66+CT66+DA66+DH66+DO66+DV66+EC66,IF($B$184=12,BK66+BR66+BY66+CF66+CM66+CT66+DA66+DH66+DO66+DV66+EC66+EJ66)))</f>
        <v>0</v>
      </c>
      <c r="ER66" s="323"/>
      <c r="ES66" s="250"/>
      <c r="ET66" s="250"/>
      <c r="EU66" s="250"/>
      <c r="EV66" s="250"/>
      <c r="EW66" s="250"/>
    </row>
    <row r="67" spans="2:153" ht="23.25" customHeight="1">
      <c r="B67" s="5"/>
      <c r="C67" s="501" t="s">
        <v>570</v>
      </c>
      <c r="D67" s="502"/>
      <c r="E67" s="493" t="s">
        <v>465</v>
      </c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5"/>
      <c r="X67" s="507">
        <f>EQ67</f>
        <v>0</v>
      </c>
      <c r="Y67" s="507"/>
      <c r="Z67" s="507"/>
      <c r="AA67" s="507"/>
      <c r="AB67" s="489" t="s">
        <v>330</v>
      </c>
      <c r="AC67" s="489"/>
      <c r="AD67" s="489"/>
      <c r="AE67" s="489"/>
      <c r="AF67" s="489" t="s">
        <v>330</v>
      </c>
      <c r="AG67" s="489"/>
      <c r="AH67" s="489"/>
      <c r="AI67" s="489"/>
      <c r="AJ67" s="489" t="s">
        <v>330</v>
      </c>
      <c r="AK67" s="489"/>
      <c r="AL67" s="489"/>
      <c r="AM67" s="489"/>
      <c r="AN67" s="489" t="s">
        <v>330</v>
      </c>
      <c r="AO67" s="489"/>
      <c r="AP67" s="489"/>
      <c r="AQ67" s="489"/>
      <c r="AR67" s="489" t="s">
        <v>330</v>
      </c>
      <c r="AS67" s="489"/>
      <c r="AT67" s="489"/>
      <c r="AU67" s="489"/>
      <c r="AV67" s="489" t="s">
        <v>330</v>
      </c>
      <c r="AW67" s="489"/>
      <c r="AX67" s="489"/>
      <c r="AY67" s="489"/>
      <c r="AZ67" s="489" t="s">
        <v>330</v>
      </c>
      <c r="BA67" s="489"/>
      <c r="BB67" s="489"/>
      <c r="BC67" s="489"/>
      <c r="BD67" s="246"/>
      <c r="BE67" s="247"/>
      <c r="BF67" s="248"/>
      <c r="BG67" s="250"/>
      <c r="BH67" s="250"/>
      <c r="BI67" s="250"/>
      <c r="BJ67" s="248"/>
      <c r="BK67" s="322"/>
      <c r="BL67" s="250"/>
      <c r="BM67" s="250"/>
      <c r="BN67" s="250"/>
      <c r="BO67" s="250"/>
      <c r="BP67" s="250"/>
      <c r="BQ67" s="255"/>
      <c r="BR67" s="254">
        <f>BK66</f>
        <v>0</v>
      </c>
      <c r="BS67" s="323"/>
      <c r="BT67" s="250"/>
      <c r="BU67" s="250"/>
      <c r="BV67" s="250"/>
      <c r="BW67" s="250"/>
      <c r="BX67" s="255"/>
      <c r="BY67" s="254">
        <f>BR66</f>
        <v>0</v>
      </c>
      <c r="BZ67" s="323"/>
      <c r="CA67" s="250"/>
      <c r="CB67" s="250"/>
      <c r="CC67" s="250"/>
      <c r="CD67" s="250"/>
      <c r="CE67" s="255"/>
      <c r="CF67" s="254">
        <f>BY66</f>
        <v>0</v>
      </c>
      <c r="CG67" s="323"/>
      <c r="CH67" s="250"/>
      <c r="CI67" s="250"/>
      <c r="CJ67" s="250"/>
      <c r="CK67" s="250"/>
      <c r="CL67" s="255"/>
      <c r="CM67" s="254">
        <f>CF66</f>
        <v>0</v>
      </c>
      <c r="CN67" s="323"/>
      <c r="CO67" s="250"/>
      <c r="CP67" s="250"/>
      <c r="CQ67" s="250"/>
      <c r="CR67" s="250"/>
      <c r="CS67" s="255"/>
      <c r="CT67" s="254">
        <f>CM66</f>
        <v>0</v>
      </c>
      <c r="CU67" s="323"/>
      <c r="CV67" s="250"/>
      <c r="CW67" s="250"/>
      <c r="CX67" s="250"/>
      <c r="CY67" s="250"/>
      <c r="CZ67" s="255"/>
      <c r="DA67" s="254">
        <f>CT66</f>
        <v>0</v>
      </c>
      <c r="DB67" s="323"/>
      <c r="DC67" s="250"/>
      <c r="DD67" s="250"/>
      <c r="DE67" s="250"/>
      <c r="DF67" s="250"/>
      <c r="DG67" s="255"/>
      <c r="DH67" s="254">
        <f>DA66</f>
        <v>0</v>
      </c>
      <c r="DI67" s="323"/>
      <c r="DJ67" s="250"/>
      <c r="DK67" s="250"/>
      <c r="DL67" s="250"/>
      <c r="DM67" s="250"/>
      <c r="DN67" s="255"/>
      <c r="DO67" s="254">
        <f>DH66</f>
        <v>0</v>
      </c>
      <c r="DP67" s="323"/>
      <c r="DQ67" s="250"/>
      <c r="DR67" s="250"/>
      <c r="DS67" s="250"/>
      <c r="DT67" s="250"/>
      <c r="DU67" s="255"/>
      <c r="DV67" s="254">
        <f>DO66</f>
        <v>0</v>
      </c>
      <c r="DW67" s="323"/>
      <c r="DX67" s="250"/>
      <c r="DY67" s="250"/>
      <c r="DZ67" s="250"/>
      <c r="EA67" s="250"/>
      <c r="EB67" s="255"/>
      <c r="EC67" s="254">
        <f>DV66</f>
        <v>0</v>
      </c>
      <c r="ED67" s="323"/>
      <c r="EE67" s="250"/>
      <c r="EF67" s="250"/>
      <c r="EG67" s="250"/>
      <c r="EH67" s="250"/>
      <c r="EI67" s="255"/>
      <c r="EJ67" s="254">
        <f>EC66</f>
        <v>0</v>
      </c>
      <c r="EK67" s="323"/>
      <c r="EL67" s="250"/>
      <c r="EM67" s="250"/>
      <c r="EN67" s="250"/>
      <c r="EO67" s="250"/>
      <c r="EP67" s="255"/>
      <c r="EQ67" s="320">
        <f>IF(OR(инд=4,инд=5,инд=6),CF67,IF(OR(инд=7,инд=8,инд=9),DA67,IF(OR(инд=10,инд=11,инд=12),DV67,0)))</f>
        <v>0</v>
      </c>
      <c r="ER67" s="323"/>
      <c r="ES67" s="250"/>
      <c r="ET67" s="250"/>
      <c r="EU67" s="250"/>
      <c r="EV67" s="250"/>
      <c r="EW67" s="250"/>
    </row>
    <row r="68" spans="2:153" ht="18" customHeight="1">
      <c r="B68" s="5"/>
      <c r="C68" s="501" t="s">
        <v>348</v>
      </c>
      <c r="D68" s="502"/>
      <c r="E68" s="493" t="s">
        <v>274</v>
      </c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5"/>
      <c r="X68" s="506">
        <f>ROUND(IF(инд=12,(DA69+DH69+DO69)/3*2,0),2)</f>
        <v>0</v>
      </c>
      <c r="Y68" s="506"/>
      <c r="Z68" s="506"/>
      <c r="AA68" s="506"/>
      <c r="AB68" s="489" t="s">
        <v>330</v>
      </c>
      <c r="AC68" s="489"/>
      <c r="AD68" s="489"/>
      <c r="AE68" s="489"/>
      <c r="AF68" s="489" t="s">
        <v>330</v>
      </c>
      <c r="AG68" s="489"/>
      <c r="AH68" s="489"/>
      <c r="AI68" s="489"/>
      <c r="AJ68" s="489" t="s">
        <v>330</v>
      </c>
      <c r="AK68" s="489"/>
      <c r="AL68" s="489"/>
      <c r="AM68" s="489"/>
      <c r="AN68" s="489" t="s">
        <v>330</v>
      </c>
      <c r="AO68" s="489"/>
      <c r="AP68" s="489"/>
      <c r="AQ68" s="489"/>
      <c r="AR68" s="489" t="s">
        <v>330</v>
      </c>
      <c r="AS68" s="489"/>
      <c r="AT68" s="489"/>
      <c r="AU68" s="489"/>
      <c r="AV68" s="489" t="s">
        <v>330</v>
      </c>
      <c r="AW68" s="489"/>
      <c r="AX68" s="489"/>
      <c r="AY68" s="489"/>
      <c r="AZ68" s="489" t="s">
        <v>330</v>
      </c>
      <c r="BA68" s="489"/>
      <c r="BB68" s="489"/>
      <c r="BC68" s="489"/>
      <c r="BD68" s="246"/>
      <c r="BE68" s="247"/>
      <c r="BF68" s="248"/>
      <c r="BG68" s="250"/>
      <c r="BH68" s="250"/>
      <c r="BI68" s="250"/>
      <c r="BJ68" s="248"/>
      <c r="BK68" s="250"/>
      <c r="BL68" s="250"/>
      <c r="BM68" s="250"/>
      <c r="BN68" s="250"/>
      <c r="BO68" s="250"/>
      <c r="BP68" s="250"/>
      <c r="BQ68" s="250"/>
      <c r="BR68" s="322"/>
      <c r="BS68" s="250"/>
      <c r="BT68" s="250"/>
      <c r="BU68" s="250"/>
      <c r="BV68" s="250"/>
      <c r="BW68" s="250"/>
      <c r="BX68" s="250"/>
      <c r="BY68" s="322"/>
      <c r="BZ68" s="250"/>
      <c r="CA68" s="250"/>
      <c r="CB68" s="250"/>
      <c r="CC68" s="250"/>
      <c r="CD68" s="250"/>
      <c r="CE68" s="250"/>
      <c r="CF68" s="322"/>
      <c r="CG68" s="250"/>
      <c r="CH68" s="250"/>
      <c r="CI68" s="250"/>
      <c r="CJ68" s="250"/>
      <c r="CK68" s="250"/>
      <c r="CL68" s="250"/>
      <c r="CM68" s="322"/>
      <c r="CN68" s="250"/>
      <c r="CO68" s="250"/>
      <c r="CP68" s="250"/>
      <c r="CQ68" s="250"/>
      <c r="CR68" s="250"/>
      <c r="CS68" s="250"/>
      <c r="CT68" s="322"/>
      <c r="CU68" s="250"/>
      <c r="CV68" s="250"/>
      <c r="CW68" s="250"/>
      <c r="CX68" s="250"/>
      <c r="CY68" s="250"/>
      <c r="CZ68" s="250"/>
      <c r="DA68" s="322"/>
      <c r="DB68" s="250"/>
      <c r="DC68" s="250"/>
      <c r="DD68" s="250"/>
      <c r="DE68" s="250"/>
      <c r="DF68" s="250"/>
      <c r="DG68" s="250"/>
      <c r="DH68" s="322"/>
      <c r="DI68" s="250"/>
      <c r="DJ68" s="250"/>
      <c r="DK68" s="250"/>
      <c r="DL68" s="250"/>
      <c r="DM68" s="250"/>
      <c r="DN68" s="250"/>
      <c r="DO68" s="322"/>
      <c r="DP68" s="250"/>
      <c r="DQ68" s="250"/>
      <c r="DR68" s="250"/>
      <c r="DS68" s="250"/>
      <c r="DT68" s="250"/>
      <c r="DU68" s="250"/>
      <c r="DV68" s="322"/>
      <c r="DW68" s="250"/>
      <c r="DX68" s="250"/>
      <c r="DY68" s="250"/>
      <c r="DZ68" s="250"/>
      <c r="EA68" s="250"/>
      <c r="EB68" s="250"/>
      <c r="EC68" s="322"/>
      <c r="ED68" s="250"/>
      <c r="EE68" s="250"/>
      <c r="EF68" s="250"/>
      <c r="EG68" s="250"/>
      <c r="EH68" s="250"/>
      <c r="EI68" s="250"/>
      <c r="EJ68" s="322"/>
      <c r="EK68" s="250"/>
      <c r="EL68" s="250"/>
      <c r="EM68" s="250"/>
      <c r="EN68" s="250"/>
      <c r="EO68" s="250"/>
      <c r="EP68" s="250"/>
      <c r="EQ68" s="322"/>
      <c r="ER68" s="250"/>
      <c r="ES68" s="250"/>
      <c r="ET68" s="250"/>
      <c r="EU68" s="250"/>
      <c r="EV68" s="250"/>
      <c r="EW68" s="250"/>
    </row>
    <row r="69" spans="2:153" ht="18" customHeight="1">
      <c r="B69" s="5"/>
      <c r="C69" s="501" t="s">
        <v>406</v>
      </c>
      <c r="D69" s="502"/>
      <c r="E69" s="493" t="s">
        <v>466</v>
      </c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495"/>
      <c r="X69" s="496">
        <f>X66-X67-X68</f>
        <v>0</v>
      </c>
      <c r="Y69" s="496"/>
      <c r="Z69" s="496"/>
      <c r="AA69" s="496"/>
      <c r="AB69" s="489" t="s">
        <v>330</v>
      </c>
      <c r="AC69" s="489"/>
      <c r="AD69" s="489"/>
      <c r="AE69" s="489"/>
      <c r="AF69" s="489" t="s">
        <v>330</v>
      </c>
      <c r="AG69" s="489"/>
      <c r="AH69" s="489"/>
      <c r="AI69" s="489"/>
      <c r="AJ69" s="489" t="s">
        <v>330</v>
      </c>
      <c r="AK69" s="489"/>
      <c r="AL69" s="489"/>
      <c r="AM69" s="489"/>
      <c r="AN69" s="489" t="s">
        <v>330</v>
      </c>
      <c r="AO69" s="489"/>
      <c r="AP69" s="489"/>
      <c r="AQ69" s="489"/>
      <c r="AR69" s="489" t="s">
        <v>330</v>
      </c>
      <c r="AS69" s="489"/>
      <c r="AT69" s="489"/>
      <c r="AU69" s="489"/>
      <c r="AV69" s="489" t="s">
        <v>330</v>
      </c>
      <c r="AW69" s="489"/>
      <c r="AX69" s="489"/>
      <c r="AY69" s="489"/>
      <c r="AZ69" s="489" t="s">
        <v>330</v>
      </c>
      <c r="BA69" s="489"/>
      <c r="BB69" s="489"/>
      <c r="BC69" s="489"/>
      <c r="BD69" s="246"/>
      <c r="BE69" s="247"/>
      <c r="BF69" s="248"/>
      <c r="BG69" s="250"/>
      <c r="BH69" s="250"/>
      <c r="BI69" s="250"/>
      <c r="BJ69" s="248"/>
      <c r="BK69" s="250"/>
      <c r="BL69" s="250"/>
      <c r="BM69" s="250"/>
      <c r="BN69" s="250"/>
      <c r="BO69" s="250"/>
      <c r="BP69" s="250"/>
      <c r="BQ69" s="250"/>
      <c r="BR69" s="326">
        <f>BR66-BR67</f>
        <v>0</v>
      </c>
      <c r="BS69" s="250"/>
      <c r="BT69" s="250"/>
      <c r="BU69" s="250"/>
      <c r="BV69" s="250"/>
      <c r="BW69" s="250"/>
      <c r="BX69" s="250"/>
      <c r="BY69" s="326">
        <f>BY66-BY67</f>
        <v>0</v>
      </c>
      <c r="BZ69" s="250"/>
      <c r="CA69" s="250"/>
      <c r="CB69" s="250"/>
      <c r="CC69" s="250"/>
      <c r="CD69" s="250"/>
      <c r="CE69" s="250"/>
      <c r="CF69" s="326">
        <f>CF66-CF67</f>
        <v>0</v>
      </c>
      <c r="CG69" s="250"/>
      <c r="CH69" s="250"/>
      <c r="CI69" s="250"/>
      <c r="CJ69" s="250"/>
      <c r="CK69" s="250"/>
      <c r="CL69" s="250"/>
      <c r="CM69" s="326">
        <f>CM66-CM67</f>
        <v>0</v>
      </c>
      <c r="CN69" s="250"/>
      <c r="CO69" s="250"/>
      <c r="CP69" s="250"/>
      <c r="CQ69" s="250"/>
      <c r="CR69" s="250"/>
      <c r="CS69" s="250"/>
      <c r="CT69" s="326">
        <f>CT66-CT67</f>
        <v>0</v>
      </c>
      <c r="CU69" s="250"/>
      <c r="CV69" s="250"/>
      <c r="CW69" s="250"/>
      <c r="CX69" s="250"/>
      <c r="CY69" s="250"/>
      <c r="CZ69" s="250"/>
      <c r="DA69" s="326">
        <f>DA66-DA67</f>
        <v>0</v>
      </c>
      <c r="DB69" s="250"/>
      <c r="DC69" s="250"/>
      <c r="DD69" s="250"/>
      <c r="DE69" s="250"/>
      <c r="DF69" s="250"/>
      <c r="DG69" s="250"/>
      <c r="DH69" s="326">
        <f>DH66-DH67</f>
        <v>0</v>
      </c>
      <c r="DI69" s="250"/>
      <c r="DJ69" s="250"/>
      <c r="DK69" s="250"/>
      <c r="DL69" s="250"/>
      <c r="DM69" s="250"/>
      <c r="DN69" s="250"/>
      <c r="DO69" s="326">
        <f>DO66-DO67</f>
        <v>0</v>
      </c>
      <c r="DP69" s="250"/>
      <c r="DQ69" s="250"/>
      <c r="DR69" s="250"/>
      <c r="DS69" s="250"/>
      <c r="DT69" s="250"/>
      <c r="DU69" s="250"/>
      <c r="DV69" s="326">
        <f>DV66-DV67</f>
        <v>0</v>
      </c>
      <c r="DW69" s="250"/>
      <c r="DX69" s="250"/>
      <c r="DY69" s="250"/>
      <c r="DZ69" s="250"/>
      <c r="EA69" s="250"/>
      <c r="EB69" s="250"/>
      <c r="EC69" s="326">
        <f>EC66-EC67</f>
        <v>0</v>
      </c>
      <c r="ED69" s="250"/>
      <c r="EE69" s="250"/>
      <c r="EF69" s="250"/>
      <c r="EG69" s="250"/>
      <c r="EH69" s="250"/>
      <c r="EI69" s="250"/>
      <c r="EJ69" s="326">
        <f>EJ66-EJ67</f>
        <v>0</v>
      </c>
      <c r="EK69" s="250"/>
      <c r="EL69" s="250"/>
      <c r="EM69" s="250"/>
      <c r="EN69" s="250"/>
      <c r="EO69" s="250"/>
      <c r="EP69" s="250"/>
      <c r="EQ69" s="326">
        <f>IF(OR(B184=1,B184=2,B184=3),BY69,IF(OR(B184=4,B184=5,B184=6),BY69+CT69,IF(OR(B184=7,B184=8,B184=9),BY69+CT69+DO69,IF(OR(B184=10,B184=11,B184=12),BY69+CT69+DO69+EJ69,0))))</f>
        <v>0</v>
      </c>
      <c r="ER69" s="250"/>
      <c r="ES69" s="250"/>
      <c r="ET69" s="250"/>
      <c r="EU69" s="250"/>
      <c r="EV69" s="250"/>
      <c r="EW69" s="250"/>
    </row>
    <row r="70" spans="2:153" ht="14.25" customHeight="1">
      <c r="B70" s="5"/>
      <c r="C70" s="501" t="s">
        <v>407</v>
      </c>
      <c r="D70" s="502"/>
      <c r="E70" s="493" t="s">
        <v>368</v>
      </c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4"/>
      <c r="V70" s="494"/>
      <c r="W70" s="495"/>
      <c r="X70" s="496">
        <f>EQ70</f>
        <v>0</v>
      </c>
      <c r="Y70" s="496"/>
      <c r="Z70" s="496"/>
      <c r="AA70" s="496"/>
      <c r="AB70" s="489" t="s">
        <v>330</v>
      </c>
      <c r="AC70" s="489"/>
      <c r="AD70" s="489"/>
      <c r="AE70" s="489"/>
      <c r="AF70" s="489" t="s">
        <v>330</v>
      </c>
      <c r="AG70" s="489"/>
      <c r="AH70" s="489"/>
      <c r="AI70" s="489"/>
      <c r="AJ70" s="489" t="s">
        <v>330</v>
      </c>
      <c r="AK70" s="489"/>
      <c r="AL70" s="489"/>
      <c r="AM70" s="489"/>
      <c r="AN70" s="489" t="s">
        <v>330</v>
      </c>
      <c r="AO70" s="489"/>
      <c r="AP70" s="489"/>
      <c r="AQ70" s="489"/>
      <c r="AR70" s="489" t="s">
        <v>330</v>
      </c>
      <c r="AS70" s="489"/>
      <c r="AT70" s="489"/>
      <c r="AU70" s="489"/>
      <c r="AV70" s="489" t="s">
        <v>330</v>
      </c>
      <c r="AW70" s="489"/>
      <c r="AX70" s="489"/>
      <c r="AY70" s="489"/>
      <c r="AZ70" s="489" t="s">
        <v>330</v>
      </c>
      <c r="BA70" s="489"/>
      <c r="BB70" s="489"/>
      <c r="BC70" s="489"/>
      <c r="BD70" s="246"/>
      <c r="BE70" s="247"/>
      <c r="BF70" s="248"/>
      <c r="BG70" s="250"/>
      <c r="BH70" s="250"/>
      <c r="BI70" s="250"/>
      <c r="BJ70" s="248"/>
      <c r="BK70" s="250"/>
      <c r="BL70" s="250"/>
      <c r="BM70" s="250"/>
      <c r="BN70" s="250"/>
      <c r="BO70" s="250"/>
      <c r="BP70" s="250"/>
      <c r="BQ70" s="250"/>
      <c r="BR70" s="326">
        <f>BR67-BR68</f>
        <v>0</v>
      </c>
      <c r="BS70" s="250"/>
      <c r="BT70" s="250"/>
      <c r="BU70" s="250"/>
      <c r="BV70" s="250"/>
      <c r="BW70" s="250"/>
      <c r="BX70" s="250"/>
      <c r="BY70" s="326">
        <f>BY67-BY68</f>
        <v>0</v>
      </c>
      <c r="BZ70" s="250"/>
      <c r="CA70" s="250"/>
      <c r="CB70" s="250"/>
      <c r="CC70" s="250"/>
      <c r="CD70" s="250"/>
      <c r="CE70" s="250"/>
      <c r="CF70" s="326">
        <f>CF67-CF68</f>
        <v>0</v>
      </c>
      <c r="CG70" s="250"/>
      <c r="CH70" s="250"/>
      <c r="CI70" s="250"/>
      <c r="CJ70" s="250"/>
      <c r="CK70" s="250"/>
      <c r="CL70" s="250"/>
      <c r="CM70" s="326">
        <f>CM67-CM68</f>
        <v>0</v>
      </c>
      <c r="CN70" s="250"/>
      <c r="CO70" s="250"/>
      <c r="CP70" s="250"/>
      <c r="CQ70" s="250"/>
      <c r="CR70" s="250"/>
      <c r="CS70" s="250"/>
      <c r="CT70" s="326">
        <f>CT67-CT68</f>
        <v>0</v>
      </c>
      <c r="CU70" s="250"/>
      <c r="CV70" s="250"/>
      <c r="CW70" s="250"/>
      <c r="CX70" s="250"/>
      <c r="CY70" s="250"/>
      <c r="CZ70" s="250"/>
      <c r="DA70" s="326">
        <f>DA67-DA68</f>
        <v>0</v>
      </c>
      <c r="DB70" s="250"/>
      <c r="DC70" s="250"/>
      <c r="DD70" s="250"/>
      <c r="DE70" s="250"/>
      <c r="DF70" s="250"/>
      <c r="DG70" s="250"/>
      <c r="DH70" s="326">
        <f>DH67-DH68</f>
        <v>0</v>
      </c>
      <c r="DI70" s="250"/>
      <c r="DJ70" s="250"/>
      <c r="DK70" s="250"/>
      <c r="DL70" s="250"/>
      <c r="DM70" s="250"/>
      <c r="DN70" s="250"/>
      <c r="DO70" s="326">
        <f>DO67-DO68</f>
        <v>0</v>
      </c>
      <c r="DP70" s="250"/>
      <c r="DQ70" s="250"/>
      <c r="DR70" s="250"/>
      <c r="DS70" s="250"/>
      <c r="DT70" s="250"/>
      <c r="DU70" s="250"/>
      <c r="DV70" s="326">
        <f>DV67-DV68</f>
        <v>0</v>
      </c>
      <c r="DW70" s="250"/>
      <c r="DX70" s="250"/>
      <c r="DY70" s="250"/>
      <c r="DZ70" s="250"/>
      <c r="EA70" s="250"/>
      <c r="EB70" s="250"/>
      <c r="EC70" s="326">
        <f>EC67-EC68</f>
        <v>0</v>
      </c>
      <c r="ED70" s="250"/>
      <c r="EE70" s="250"/>
      <c r="EF70" s="250"/>
      <c r="EG70" s="250"/>
      <c r="EH70" s="250"/>
      <c r="EI70" s="250"/>
      <c r="EJ70" s="326">
        <f>EJ67-EJ68</f>
        <v>0</v>
      </c>
      <c r="EK70" s="250"/>
      <c r="EL70" s="250"/>
      <c r="EM70" s="250"/>
      <c r="EN70" s="250"/>
      <c r="EO70" s="250"/>
      <c r="EP70" s="250"/>
      <c r="EQ70" s="326">
        <f>IF(OR(B185=1,B185=2,B185=3),BY70,IF(OR(B185=4,B185=5,B185=6),BY70+CT70,IF(OR(B185=7,B185=8,B185=9),BY70+CT70+DO70,IF(OR(B185=10,B185=11,B185=12),BY70+CT70+DO70+EJ70,0))))</f>
        <v>0</v>
      </c>
      <c r="ER70" s="250"/>
      <c r="ES70" s="250"/>
      <c r="ET70" s="250"/>
      <c r="EU70" s="250"/>
      <c r="EV70" s="250"/>
      <c r="EW70" s="250"/>
    </row>
    <row r="71" spans="2:153" ht="18" customHeight="1">
      <c r="B71" s="5"/>
      <c r="C71" s="654" t="s">
        <v>275</v>
      </c>
      <c r="D71" s="655"/>
      <c r="E71" s="513" t="s">
        <v>276</v>
      </c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5"/>
      <c r="X71" s="651">
        <f>EQ71</f>
        <v>0</v>
      </c>
      <c r="Y71" s="651"/>
      <c r="Z71" s="651"/>
      <c r="AA71" s="651"/>
      <c r="AB71" s="492" t="s">
        <v>330</v>
      </c>
      <c r="AC71" s="492"/>
      <c r="AD71" s="492"/>
      <c r="AE71" s="492"/>
      <c r="AF71" s="492" t="s">
        <v>330</v>
      </c>
      <c r="AG71" s="492"/>
      <c r="AH71" s="492"/>
      <c r="AI71" s="492"/>
      <c r="AJ71" s="492" t="s">
        <v>330</v>
      </c>
      <c r="AK71" s="492"/>
      <c r="AL71" s="492"/>
      <c r="AM71" s="492"/>
      <c r="AN71" s="492" t="s">
        <v>330</v>
      </c>
      <c r="AO71" s="492"/>
      <c r="AP71" s="492"/>
      <c r="AQ71" s="492"/>
      <c r="AR71" s="492" t="s">
        <v>330</v>
      </c>
      <c r="AS71" s="492"/>
      <c r="AT71" s="492"/>
      <c r="AU71" s="492"/>
      <c r="AV71" s="492" t="s">
        <v>330</v>
      </c>
      <c r="AW71" s="492"/>
      <c r="AX71" s="492"/>
      <c r="AY71" s="492"/>
      <c r="AZ71" s="492" t="s">
        <v>330</v>
      </c>
      <c r="BA71" s="492"/>
      <c r="BB71" s="492"/>
      <c r="BC71" s="492"/>
      <c r="BD71" s="246"/>
      <c r="BE71" s="247"/>
      <c r="BF71" s="248"/>
      <c r="BG71" s="250"/>
      <c r="BH71" s="250"/>
      <c r="BI71" s="250"/>
      <c r="BJ71" s="248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327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327"/>
      <c r="CU71" s="250"/>
      <c r="CV71" s="250"/>
      <c r="CW71" s="250"/>
      <c r="CX71" s="250"/>
      <c r="CY71" s="250"/>
      <c r="CZ71" s="250"/>
      <c r="DA71" s="250"/>
      <c r="DB71" s="250"/>
      <c r="DC71" s="250"/>
      <c r="DD71" s="250"/>
      <c r="DE71" s="250"/>
      <c r="DF71" s="250"/>
      <c r="DG71" s="250"/>
      <c r="DH71" s="250"/>
      <c r="DI71" s="250"/>
      <c r="DJ71" s="250"/>
      <c r="DK71" s="250"/>
      <c r="DL71" s="250"/>
      <c r="DM71" s="250"/>
      <c r="DN71" s="250"/>
      <c r="DO71" s="327"/>
      <c r="DP71" s="250"/>
      <c r="DQ71" s="250"/>
      <c r="DR71" s="250"/>
      <c r="DS71" s="250"/>
      <c r="DT71" s="250"/>
      <c r="DU71" s="250"/>
      <c r="DV71" s="250"/>
      <c r="DW71" s="250"/>
      <c r="DX71" s="250"/>
      <c r="DY71" s="250"/>
      <c r="DZ71" s="250"/>
      <c r="EA71" s="250"/>
      <c r="EB71" s="250"/>
      <c r="EC71" s="250"/>
      <c r="ED71" s="250"/>
      <c r="EE71" s="250"/>
      <c r="EF71" s="250"/>
      <c r="EG71" s="250"/>
      <c r="EH71" s="250"/>
      <c r="EI71" s="250"/>
      <c r="EJ71" s="327"/>
      <c r="EK71" s="250"/>
      <c r="EL71" s="250"/>
      <c r="EM71" s="250"/>
      <c r="EN71" s="250"/>
      <c r="EO71" s="250"/>
      <c r="EP71" s="250"/>
      <c r="EQ71" s="326">
        <f>IF(OR(B184=1,B184=2,B184=3),BY71,IF(OR(B184=4,B184=5,B184=6),BY71+CT71,IF(OR(B184=7,B184=8,B184=9),BY71+CT71+DO71,IF(OR(B184=10,B184=11,B184=12),BY71+CT71+DO71+EJ71,0))))</f>
        <v>0</v>
      </c>
      <c r="ER71" s="250"/>
      <c r="ES71" s="250"/>
      <c r="ET71" s="250"/>
      <c r="EU71" s="250"/>
      <c r="EV71" s="250"/>
      <c r="EW71" s="250"/>
    </row>
    <row r="72" spans="2:153" ht="12" customHeight="1">
      <c r="B72" s="5"/>
      <c r="C72" s="111"/>
      <c r="D72" s="111"/>
      <c r="E72" s="111"/>
      <c r="F72" s="111"/>
      <c r="G72" s="111"/>
      <c r="H72" s="111"/>
      <c r="I72" s="111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6"/>
      <c r="BK72" s="188"/>
      <c r="BL72" s="187"/>
      <c r="BM72" s="187"/>
      <c r="BN72" s="187"/>
      <c r="BO72" s="187"/>
      <c r="BP72" s="187"/>
      <c r="BQ72" s="187"/>
      <c r="BR72" s="560"/>
      <c r="BS72" s="561"/>
      <c r="BT72" s="561"/>
      <c r="BU72" s="561"/>
      <c r="BV72" s="278"/>
      <c r="BW72" s="278"/>
      <c r="BX72" s="278"/>
      <c r="BY72" s="550"/>
      <c r="BZ72" s="551"/>
      <c r="CA72" s="551"/>
      <c r="CB72" s="551"/>
      <c r="CC72" s="278"/>
      <c r="CD72" s="278"/>
      <c r="CE72" s="278"/>
      <c r="CF72" s="550"/>
      <c r="CG72" s="551"/>
      <c r="CH72" s="551"/>
      <c r="CI72" s="551"/>
      <c r="CJ72" s="278"/>
      <c r="CK72" s="278"/>
      <c r="CL72" s="278"/>
      <c r="CM72" s="550"/>
      <c r="CN72" s="551"/>
      <c r="CO72" s="551"/>
      <c r="CP72" s="551"/>
      <c r="CQ72" s="550"/>
      <c r="CR72" s="551"/>
      <c r="CS72" s="551"/>
      <c r="CT72" s="550"/>
      <c r="CU72" s="551"/>
      <c r="CV72" s="551"/>
      <c r="CW72" s="551"/>
      <c r="CX72" s="550"/>
      <c r="CY72" s="551"/>
      <c r="CZ72" s="551"/>
      <c r="DA72" s="550"/>
      <c r="DB72" s="551"/>
      <c r="DC72" s="551"/>
      <c r="DD72" s="551"/>
      <c r="DE72" s="550"/>
      <c r="DF72" s="551"/>
      <c r="DG72" s="551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550"/>
      <c r="EO72" s="551"/>
      <c r="EP72" s="551"/>
      <c r="EQ72" s="278"/>
      <c r="ER72" s="278"/>
      <c r="ES72" s="278"/>
      <c r="ET72" s="278"/>
      <c r="EU72" s="550"/>
      <c r="EV72" s="551"/>
      <c r="EW72" s="551"/>
    </row>
    <row r="73" spans="2:153" s="51" customFormat="1" ht="12" customHeight="1">
      <c r="B73" s="52"/>
      <c r="C73" s="112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44" t="s">
        <v>538</v>
      </c>
      <c r="AN73" s="198"/>
      <c r="AO73" s="61"/>
      <c r="AP73" s="198"/>
      <c r="AQ73" s="44"/>
      <c r="AR73" s="593"/>
      <c r="AS73" s="593"/>
      <c r="AT73" s="593"/>
      <c r="AU73" s="595">
        <f>IF(инд=12,3,инд+1)</f>
        <v>4</v>
      </c>
      <c r="AV73" s="595"/>
      <c r="AW73" s="595"/>
      <c r="AX73" s="595"/>
      <c r="AY73" s="490">
        <f>IF(инд=12,AD7+365,AD7)</f>
        <v>44272</v>
      </c>
      <c r="AZ73" s="490"/>
      <c r="BA73" s="490"/>
      <c r="BB73" s="490"/>
      <c r="BC73" s="490"/>
      <c r="BD73" s="53"/>
      <c r="BF73" s="54"/>
      <c r="BG73" s="54"/>
      <c r="BH73" s="54"/>
      <c r="BI73" s="54"/>
      <c r="BJ73" s="54"/>
      <c r="BK73" s="187"/>
      <c r="BL73" s="187"/>
      <c r="BM73" s="187"/>
      <c r="BN73" s="187"/>
      <c r="BO73" s="187"/>
      <c r="BP73" s="187"/>
      <c r="BQ73" s="187"/>
      <c r="BR73" s="562"/>
      <c r="BS73" s="562"/>
      <c r="BT73" s="562"/>
      <c r="BU73" s="562"/>
      <c r="BV73" s="278"/>
      <c r="BW73" s="278"/>
      <c r="BX73" s="278"/>
      <c r="BY73" s="551"/>
      <c r="BZ73" s="551"/>
      <c r="CA73" s="551"/>
      <c r="CB73" s="551"/>
      <c r="CC73" s="278"/>
      <c r="CD73" s="278"/>
      <c r="CE73" s="278"/>
      <c r="CF73" s="551"/>
      <c r="CG73" s="551"/>
      <c r="CH73" s="551"/>
      <c r="CI73" s="551"/>
      <c r="CJ73" s="278"/>
      <c r="CK73" s="278"/>
      <c r="CL73" s="278"/>
      <c r="CM73" s="551"/>
      <c r="CN73" s="551"/>
      <c r="CO73" s="551"/>
      <c r="CP73" s="551"/>
      <c r="CQ73" s="551"/>
      <c r="CR73" s="551"/>
      <c r="CS73" s="551"/>
      <c r="CT73" s="551"/>
      <c r="CU73" s="551"/>
      <c r="CV73" s="551"/>
      <c r="CW73" s="551"/>
      <c r="CX73" s="551"/>
      <c r="CY73" s="551"/>
      <c r="CZ73" s="551"/>
      <c r="DA73" s="551"/>
      <c r="DB73" s="551"/>
      <c r="DC73" s="551"/>
      <c r="DD73" s="551"/>
      <c r="DE73" s="551"/>
      <c r="DF73" s="551"/>
      <c r="DG73" s="551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/>
      <c r="EL73" s="278"/>
      <c r="EM73" s="278"/>
      <c r="EN73" s="551"/>
      <c r="EO73" s="551"/>
      <c r="EP73" s="551"/>
      <c r="EQ73" s="278"/>
      <c r="ER73" s="278"/>
      <c r="ES73" s="278"/>
      <c r="ET73" s="278"/>
      <c r="EU73" s="551"/>
      <c r="EV73" s="551"/>
      <c r="EW73" s="551"/>
    </row>
    <row r="74" spans="2:153" s="51" customFormat="1" ht="12" customHeight="1">
      <c r="B74" s="5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44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659" t="s">
        <v>163</v>
      </c>
      <c r="AS74" s="659"/>
      <c r="AT74" s="659"/>
      <c r="AU74" s="491" t="s">
        <v>339</v>
      </c>
      <c r="AV74" s="491"/>
      <c r="AW74" s="491"/>
      <c r="AX74" s="491"/>
      <c r="AY74" s="491" t="s">
        <v>568</v>
      </c>
      <c r="AZ74" s="491"/>
      <c r="BA74" s="491"/>
      <c r="BB74" s="491"/>
      <c r="BC74" s="491"/>
      <c r="BD74" s="53"/>
      <c r="BF74" s="55"/>
      <c r="BG74" s="55"/>
      <c r="BH74" s="55"/>
      <c r="BI74" s="55"/>
      <c r="BJ74" s="55"/>
      <c r="BK74" s="187"/>
      <c r="BL74" s="187"/>
      <c r="BM74" s="187"/>
      <c r="BN74" s="187"/>
      <c r="BO74" s="187"/>
      <c r="BP74" s="187"/>
      <c r="BQ74" s="187"/>
      <c r="BR74" s="563"/>
      <c r="BS74" s="563"/>
      <c r="BT74" s="563"/>
      <c r="BU74" s="563"/>
      <c r="BV74" s="278"/>
      <c r="BW74" s="278"/>
      <c r="BX74" s="278"/>
      <c r="BY74" s="551"/>
      <c r="BZ74" s="551"/>
      <c r="CA74" s="551"/>
      <c r="CB74" s="551"/>
      <c r="CC74" s="278"/>
      <c r="CD74" s="278"/>
      <c r="CE74" s="278"/>
      <c r="CF74" s="551"/>
      <c r="CG74" s="551"/>
      <c r="CH74" s="551"/>
      <c r="CI74" s="551"/>
      <c r="CJ74" s="278"/>
      <c r="CK74" s="278"/>
      <c r="CL74" s="278"/>
      <c r="CM74" s="551"/>
      <c r="CN74" s="551"/>
      <c r="CO74" s="551"/>
      <c r="CP74" s="551"/>
      <c r="CQ74" s="551"/>
      <c r="CR74" s="551"/>
      <c r="CS74" s="551"/>
      <c r="CT74" s="551"/>
      <c r="CU74" s="551"/>
      <c r="CV74" s="551"/>
      <c r="CW74" s="551"/>
      <c r="CX74" s="551"/>
      <c r="CY74" s="551"/>
      <c r="CZ74" s="551"/>
      <c r="DA74" s="551"/>
      <c r="DB74" s="551"/>
      <c r="DC74" s="551"/>
      <c r="DD74" s="551"/>
      <c r="DE74" s="551"/>
      <c r="DF74" s="551"/>
      <c r="DG74" s="551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551"/>
      <c r="EO74" s="551"/>
      <c r="EP74" s="551"/>
      <c r="EQ74" s="278"/>
      <c r="ER74" s="278"/>
      <c r="ES74" s="278"/>
      <c r="ET74" s="278"/>
      <c r="EU74" s="551"/>
      <c r="EV74" s="551"/>
      <c r="EW74" s="551"/>
    </row>
    <row r="75" spans="2:153" ht="12" customHeight="1">
      <c r="B75" s="5"/>
      <c r="C75" s="181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6"/>
      <c r="BF75" s="151"/>
      <c r="BG75" s="151"/>
      <c r="BK75" s="516" t="s">
        <v>352</v>
      </c>
      <c r="BL75" s="516"/>
      <c r="BM75" s="516"/>
      <c r="BN75" s="516"/>
      <c r="BO75" s="516"/>
      <c r="BP75" s="516"/>
      <c r="BQ75" s="516"/>
      <c r="BR75" s="516" t="s">
        <v>363</v>
      </c>
      <c r="BS75" s="516"/>
      <c r="BT75" s="516"/>
      <c r="BU75" s="516"/>
      <c r="BV75" s="516"/>
      <c r="BW75" s="516"/>
      <c r="BX75" s="516"/>
      <c r="BY75" s="516" t="s">
        <v>362</v>
      </c>
      <c r="BZ75" s="516"/>
      <c r="CA75" s="516"/>
      <c r="CB75" s="516"/>
      <c r="CC75" s="516"/>
      <c r="CD75" s="516"/>
      <c r="CE75" s="516"/>
      <c r="CF75" s="516" t="s">
        <v>361</v>
      </c>
      <c r="CG75" s="516"/>
      <c r="CH75" s="516"/>
      <c r="CI75" s="516"/>
      <c r="CJ75" s="516"/>
      <c r="CK75" s="516"/>
      <c r="CL75" s="516"/>
      <c r="CM75" s="516" t="s">
        <v>360</v>
      </c>
      <c r="CN75" s="516"/>
      <c r="CO75" s="516"/>
      <c r="CP75" s="516"/>
      <c r="CQ75" s="516"/>
      <c r="CR75" s="516"/>
      <c r="CS75" s="516"/>
      <c r="CT75" s="516" t="s">
        <v>359</v>
      </c>
      <c r="CU75" s="516"/>
      <c r="CV75" s="516"/>
      <c r="CW75" s="516"/>
      <c r="CX75" s="516"/>
      <c r="CY75" s="516"/>
      <c r="CZ75" s="516"/>
      <c r="DA75" s="516" t="s">
        <v>358</v>
      </c>
      <c r="DB75" s="516"/>
      <c r="DC75" s="516"/>
      <c r="DD75" s="516"/>
      <c r="DE75" s="516"/>
      <c r="DF75" s="516"/>
      <c r="DG75" s="516"/>
      <c r="DH75" s="516" t="s">
        <v>357</v>
      </c>
      <c r="DI75" s="516"/>
      <c r="DJ75" s="516"/>
      <c r="DK75" s="516"/>
      <c r="DL75" s="516"/>
      <c r="DM75" s="516"/>
      <c r="DN75" s="516"/>
      <c r="DO75" s="516" t="s">
        <v>356</v>
      </c>
      <c r="DP75" s="516"/>
      <c r="DQ75" s="516"/>
      <c r="DR75" s="516"/>
      <c r="DS75" s="516"/>
      <c r="DT75" s="516"/>
      <c r="DU75" s="516"/>
      <c r="DV75" s="516" t="s">
        <v>355</v>
      </c>
      <c r="DW75" s="516"/>
      <c r="DX75" s="516"/>
      <c r="DY75" s="516"/>
      <c r="DZ75" s="516"/>
      <c r="EA75" s="516"/>
      <c r="EB75" s="516"/>
      <c r="EC75" s="516" t="s">
        <v>354</v>
      </c>
      <c r="ED75" s="516"/>
      <c r="EE75" s="516"/>
      <c r="EF75" s="516"/>
      <c r="EG75" s="516"/>
      <c r="EH75" s="516"/>
      <c r="EI75" s="516"/>
      <c r="EJ75" s="516" t="s">
        <v>353</v>
      </c>
      <c r="EK75" s="516"/>
      <c r="EL75" s="516"/>
      <c r="EM75" s="516"/>
      <c r="EN75" s="516"/>
      <c r="EO75" s="516"/>
      <c r="EP75" s="516"/>
      <c r="EQ75" s="151"/>
      <c r="ER75" s="151"/>
      <c r="ES75" s="151"/>
      <c r="ET75" s="151"/>
      <c r="EU75" s="82"/>
      <c r="EW75" s="151"/>
    </row>
    <row r="76" spans="2:153" ht="12" customHeight="1">
      <c r="B76" s="5"/>
      <c r="C76" s="500" t="s">
        <v>314</v>
      </c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500"/>
      <c r="AE76" s="500"/>
      <c r="AF76" s="500"/>
      <c r="AG76" s="500"/>
      <c r="AH76" s="500"/>
      <c r="AI76" s="500"/>
      <c r="AJ76" s="500"/>
      <c r="AK76" s="500"/>
      <c r="AL76" s="500"/>
      <c r="AM76" s="500"/>
      <c r="AN76" s="500"/>
      <c r="AO76" s="500"/>
      <c r="AP76" s="500"/>
      <c r="AQ76" s="500"/>
      <c r="AR76" s="500"/>
      <c r="AS76" s="500"/>
      <c r="AT76" s="500"/>
      <c r="AU76" s="500"/>
      <c r="AV76" s="500"/>
      <c r="AW76" s="500"/>
      <c r="AX76" s="500"/>
      <c r="AY76" s="500"/>
      <c r="AZ76" s="500"/>
      <c r="BA76" s="500"/>
      <c r="BB76" s="500"/>
      <c r="BC76" s="500"/>
      <c r="BD76" s="6"/>
      <c r="BF76" s="151"/>
      <c r="BG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82"/>
      <c r="EW76" s="151"/>
    </row>
    <row r="77" spans="2:153" ht="12" customHeight="1">
      <c r="B77" s="5"/>
      <c r="C77" s="500" t="s">
        <v>467</v>
      </c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500"/>
      <c r="AE77" s="500"/>
      <c r="AF77" s="500"/>
      <c r="AG77" s="500"/>
      <c r="AH77" s="500"/>
      <c r="AI77" s="500"/>
      <c r="AJ77" s="500"/>
      <c r="AK77" s="500"/>
      <c r="AL77" s="500"/>
      <c r="AM77" s="500"/>
      <c r="AN77" s="500"/>
      <c r="AO77" s="500"/>
      <c r="AP77" s="500"/>
      <c r="AQ77" s="500"/>
      <c r="AR77" s="500"/>
      <c r="AS77" s="500"/>
      <c r="AT77" s="500"/>
      <c r="AU77" s="500"/>
      <c r="AV77" s="500"/>
      <c r="AW77" s="500"/>
      <c r="AX77" s="500"/>
      <c r="AY77" s="500"/>
      <c r="AZ77" s="500"/>
      <c r="BA77" s="500"/>
      <c r="BB77" s="500"/>
      <c r="BC77" s="500"/>
      <c r="BD77" s="6"/>
      <c r="BF77" s="151"/>
      <c r="BG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82"/>
      <c r="EW77" s="151"/>
    </row>
    <row r="78" spans="2:153" ht="12" customHeight="1">
      <c r="B78" s="5"/>
      <c r="C78" s="181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183" t="s">
        <v>199</v>
      </c>
      <c r="BD78" s="6"/>
      <c r="BF78" s="151"/>
      <c r="BG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82"/>
      <c r="EW78" s="151"/>
    </row>
    <row r="79" spans="2:153" ht="12" customHeight="1">
      <c r="B79" s="5"/>
      <c r="C79" s="653" t="s">
        <v>483</v>
      </c>
      <c r="D79" s="653"/>
      <c r="E79" s="653"/>
      <c r="F79" s="653"/>
      <c r="G79" s="653"/>
      <c r="H79" s="653"/>
      <c r="I79" s="653"/>
      <c r="J79" s="653"/>
      <c r="K79" s="653"/>
      <c r="L79" s="653"/>
      <c r="M79" s="653"/>
      <c r="N79" s="653"/>
      <c r="O79" s="653"/>
      <c r="P79" s="653"/>
      <c r="Q79" s="653"/>
      <c r="R79" s="653"/>
      <c r="S79" s="653"/>
      <c r="T79" s="653"/>
      <c r="U79" s="653"/>
      <c r="V79" s="653"/>
      <c r="W79" s="653"/>
      <c r="X79" s="653"/>
      <c r="Y79" s="653"/>
      <c r="Z79" s="653"/>
      <c r="AA79" s="653"/>
      <c r="AB79" s="653"/>
      <c r="AC79" s="653"/>
      <c r="AD79" s="653"/>
      <c r="AE79" s="653"/>
      <c r="AF79" s="653"/>
      <c r="AG79" s="653"/>
      <c r="AH79" s="653"/>
      <c r="AI79" s="653"/>
      <c r="AJ79" s="653"/>
      <c r="AK79" s="653"/>
      <c r="AL79" s="653"/>
      <c r="AM79" s="653"/>
      <c r="AN79" s="653"/>
      <c r="AO79" s="653"/>
      <c r="AP79" s="653"/>
      <c r="AQ79" s="653"/>
      <c r="AR79" s="653"/>
      <c r="AS79" s="653"/>
      <c r="AT79" s="653"/>
      <c r="AU79" s="653"/>
      <c r="AV79" s="653"/>
      <c r="AW79" s="633">
        <f>IF(ROUND(IF(инд=9,(X69)/3*2,0),2)&lt;0,0,ROUND(IF(инд=9,(X69)/3*2,0),2))</f>
        <v>0</v>
      </c>
      <c r="AX79" s="633"/>
      <c r="AY79" s="633"/>
      <c r="AZ79" s="633"/>
      <c r="BA79" s="633"/>
      <c r="BB79" s="633"/>
      <c r="BC79" s="633"/>
      <c r="BD79" s="6"/>
      <c r="BF79" s="151"/>
      <c r="BG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82"/>
      <c r="EW79" s="151"/>
    </row>
    <row r="80" spans="2:153" ht="12" customHeight="1">
      <c r="B80" s="5"/>
      <c r="C80" s="653"/>
      <c r="D80" s="653"/>
      <c r="E80" s="653"/>
      <c r="F80" s="653"/>
      <c r="G80" s="653"/>
      <c r="H80" s="653"/>
      <c r="I80" s="653"/>
      <c r="J80" s="653"/>
      <c r="K80" s="653"/>
      <c r="L80" s="653"/>
      <c r="M80" s="653"/>
      <c r="N80" s="653"/>
      <c r="O80" s="653"/>
      <c r="P80" s="653"/>
      <c r="Q80" s="653"/>
      <c r="R80" s="653"/>
      <c r="S80" s="653"/>
      <c r="T80" s="653"/>
      <c r="U80" s="653"/>
      <c r="V80" s="653"/>
      <c r="W80" s="653"/>
      <c r="X80" s="653"/>
      <c r="Y80" s="653"/>
      <c r="Z80" s="653"/>
      <c r="AA80" s="653"/>
      <c r="AB80" s="653"/>
      <c r="AC80" s="653"/>
      <c r="AD80" s="653"/>
      <c r="AE80" s="653"/>
      <c r="AF80" s="653"/>
      <c r="AG80" s="653"/>
      <c r="AH80" s="653"/>
      <c r="AI80" s="653"/>
      <c r="AJ80" s="653"/>
      <c r="AK80" s="653"/>
      <c r="AL80" s="653"/>
      <c r="AM80" s="653"/>
      <c r="AN80" s="653"/>
      <c r="AO80" s="653"/>
      <c r="AP80" s="653"/>
      <c r="AQ80" s="653"/>
      <c r="AR80" s="653"/>
      <c r="AS80" s="653"/>
      <c r="AT80" s="653"/>
      <c r="AU80" s="653"/>
      <c r="AV80" s="653"/>
      <c r="AW80" s="633"/>
      <c r="AX80" s="633"/>
      <c r="AY80" s="633"/>
      <c r="AZ80" s="633"/>
      <c r="BA80" s="633"/>
      <c r="BB80" s="633"/>
      <c r="BC80" s="633"/>
      <c r="BD80" s="6"/>
      <c r="BF80" s="151"/>
      <c r="BG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82"/>
      <c r="EW80" s="151"/>
    </row>
    <row r="81" spans="2:153" ht="12" customHeight="1">
      <c r="B81" s="5"/>
      <c r="C81" s="181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6"/>
      <c r="BF81" s="151"/>
      <c r="BG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82"/>
      <c r="EW81" s="151"/>
    </row>
    <row r="82" spans="2:153" ht="12" customHeight="1">
      <c r="B82" s="5"/>
      <c r="C82" s="181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44" t="s">
        <v>538</v>
      </c>
      <c r="AM82" s="198"/>
      <c r="AN82" s="61"/>
      <c r="AO82" s="198"/>
      <c r="AP82" s="44"/>
      <c r="AQ82" s="198"/>
      <c r="AR82" s="594"/>
      <c r="AS82" s="594"/>
      <c r="AT82" s="594"/>
      <c r="AU82" s="595"/>
      <c r="AV82" s="595"/>
      <c r="AW82" s="595"/>
      <c r="AX82" s="595"/>
      <c r="AY82" s="595"/>
      <c r="AZ82" s="595"/>
      <c r="BA82" s="595"/>
      <c r="BB82" s="595"/>
      <c r="BC82" s="595"/>
      <c r="BD82" s="6"/>
      <c r="BF82" s="151"/>
      <c r="BG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82"/>
      <c r="EW82" s="151"/>
    </row>
    <row r="83" spans="2:153" ht="12" customHeight="1">
      <c r="B83" s="5"/>
      <c r="C83" s="181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13"/>
      <c r="V83" s="113"/>
      <c r="W83" s="113"/>
      <c r="X83" s="113"/>
      <c r="Y83" s="44"/>
      <c r="Z83" s="198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659" t="s">
        <v>163</v>
      </c>
      <c r="AS83" s="659"/>
      <c r="AT83" s="659"/>
      <c r="AU83" s="491" t="s">
        <v>339</v>
      </c>
      <c r="AV83" s="491"/>
      <c r="AW83" s="491"/>
      <c r="AX83" s="491"/>
      <c r="AY83" s="491" t="s">
        <v>568</v>
      </c>
      <c r="AZ83" s="491"/>
      <c r="BA83" s="491"/>
      <c r="BB83" s="491"/>
      <c r="BC83" s="491"/>
      <c r="BD83" s="6"/>
      <c r="BF83" s="151"/>
      <c r="BG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82"/>
      <c r="EW83" s="151"/>
    </row>
    <row r="84" spans="2:153" ht="12" customHeight="1">
      <c r="B84" s="5"/>
      <c r="C84" s="181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6"/>
      <c r="BF84" s="151"/>
      <c r="BG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82"/>
      <c r="EW84" s="151"/>
    </row>
    <row r="85" spans="2:153" ht="12" customHeight="1">
      <c r="B85" s="5"/>
      <c r="C85" s="500" t="s">
        <v>408</v>
      </c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J85" s="500"/>
      <c r="AK85" s="500"/>
      <c r="AL85" s="500"/>
      <c r="AM85" s="500"/>
      <c r="AN85" s="500"/>
      <c r="AO85" s="500"/>
      <c r="AP85" s="500"/>
      <c r="AQ85" s="500"/>
      <c r="AR85" s="500"/>
      <c r="AS85" s="500"/>
      <c r="AT85" s="500"/>
      <c r="AU85" s="500"/>
      <c r="AV85" s="500"/>
      <c r="AW85" s="500"/>
      <c r="AX85" s="500"/>
      <c r="AY85" s="500"/>
      <c r="AZ85" s="500"/>
      <c r="BA85" s="500"/>
      <c r="BB85" s="500"/>
      <c r="BC85" s="500"/>
      <c r="BD85" s="6"/>
      <c r="BF85" s="151"/>
      <c r="BG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82"/>
      <c r="EW85" s="151"/>
    </row>
    <row r="86" spans="2:153" ht="12" customHeight="1">
      <c r="B86" s="5"/>
      <c r="C86" s="564" t="s">
        <v>277</v>
      </c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564"/>
      <c r="AJ86" s="564"/>
      <c r="AK86" s="564"/>
      <c r="AL86" s="564"/>
      <c r="AM86" s="564"/>
      <c r="AN86" s="564"/>
      <c r="AO86" s="564"/>
      <c r="AP86" s="564"/>
      <c r="AQ86" s="564"/>
      <c r="AR86" s="564"/>
      <c r="AS86" s="564"/>
      <c r="AT86" s="564"/>
      <c r="AU86" s="564"/>
      <c r="AV86" s="564"/>
      <c r="AW86" s="564"/>
      <c r="AX86" s="564"/>
      <c r="AY86" s="564"/>
      <c r="AZ86" s="564"/>
      <c r="BA86" s="564"/>
      <c r="BB86" s="564"/>
      <c r="BC86" s="564"/>
      <c r="BD86" s="6"/>
      <c r="BF86" s="151"/>
      <c r="BG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82"/>
      <c r="EW86" s="151"/>
    </row>
    <row r="87" spans="2:153" ht="12" customHeight="1">
      <c r="B87" s="5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564"/>
      <c r="AA87" s="564"/>
      <c r="AB87" s="564"/>
      <c r="AC87" s="564"/>
      <c r="AD87" s="564"/>
      <c r="AE87" s="564"/>
      <c r="AF87" s="564"/>
      <c r="AG87" s="564"/>
      <c r="AH87" s="564"/>
      <c r="AI87" s="564"/>
      <c r="AJ87" s="564"/>
      <c r="AK87" s="564"/>
      <c r="AL87" s="564"/>
      <c r="AM87" s="564"/>
      <c r="AN87" s="564"/>
      <c r="AO87" s="564"/>
      <c r="AP87" s="564"/>
      <c r="AQ87" s="564"/>
      <c r="AR87" s="564"/>
      <c r="AS87" s="564"/>
      <c r="AT87" s="564"/>
      <c r="AU87" s="564"/>
      <c r="AV87" s="564"/>
      <c r="AW87" s="564"/>
      <c r="AX87" s="564"/>
      <c r="AY87" s="564"/>
      <c r="AZ87" s="564"/>
      <c r="BA87" s="564"/>
      <c r="BB87" s="564"/>
      <c r="BC87" s="564"/>
      <c r="BD87" s="6"/>
      <c r="BF87" s="151"/>
      <c r="BG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82"/>
      <c r="EW87" s="151"/>
    </row>
    <row r="88" spans="2:153" ht="7.5" customHeight="1">
      <c r="B88" s="5"/>
      <c r="C88" s="181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183" t="s">
        <v>199</v>
      </c>
      <c r="BD88" s="6"/>
      <c r="BF88" s="151"/>
      <c r="BG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82"/>
      <c r="EW88" s="151"/>
    </row>
    <row r="89" spans="2:153" ht="12" customHeight="1">
      <c r="B89" s="5"/>
      <c r="C89" s="499" t="s">
        <v>448</v>
      </c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499"/>
      <c r="Z89" s="499"/>
      <c r="AA89" s="499"/>
      <c r="AB89" s="499"/>
      <c r="AC89" s="499"/>
      <c r="AD89" s="499" t="s">
        <v>449</v>
      </c>
      <c r="AE89" s="499"/>
      <c r="AF89" s="499"/>
      <c r="AG89" s="499"/>
      <c r="AH89" s="499"/>
      <c r="AI89" s="499"/>
      <c r="AJ89" s="499"/>
      <c r="AK89" s="499"/>
      <c r="AL89" s="499"/>
      <c r="AM89" s="499"/>
      <c r="AN89" s="499"/>
      <c r="AO89" s="499"/>
      <c r="AP89" s="499"/>
      <c r="AQ89" s="499"/>
      <c r="AR89" s="499"/>
      <c r="AS89" s="499"/>
      <c r="AT89" s="499"/>
      <c r="AU89" s="499"/>
      <c r="AV89" s="499"/>
      <c r="AW89" s="499"/>
      <c r="AX89" s="499"/>
      <c r="AY89" s="499"/>
      <c r="AZ89" s="499"/>
      <c r="BA89" s="499"/>
      <c r="BB89" s="499"/>
      <c r="BC89" s="499"/>
      <c r="BD89" s="6"/>
      <c r="BF89" s="151"/>
      <c r="BG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82"/>
      <c r="EW89" s="151"/>
    </row>
    <row r="90" spans="2:153" ht="12" customHeight="1">
      <c r="B90" s="5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  <c r="AF90" s="499"/>
      <c r="AG90" s="499"/>
      <c r="AH90" s="499"/>
      <c r="AI90" s="499"/>
      <c r="AJ90" s="499"/>
      <c r="AK90" s="499"/>
      <c r="AL90" s="499"/>
      <c r="AM90" s="499"/>
      <c r="AN90" s="499"/>
      <c r="AO90" s="499"/>
      <c r="AP90" s="499"/>
      <c r="AQ90" s="499"/>
      <c r="AR90" s="499"/>
      <c r="AS90" s="499"/>
      <c r="AT90" s="499"/>
      <c r="AU90" s="499"/>
      <c r="AV90" s="499"/>
      <c r="AW90" s="499"/>
      <c r="AX90" s="499"/>
      <c r="AY90" s="499"/>
      <c r="AZ90" s="499"/>
      <c r="BA90" s="499"/>
      <c r="BB90" s="499"/>
      <c r="BC90" s="499"/>
      <c r="BD90" s="6"/>
      <c r="BF90" s="151"/>
      <c r="BG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82"/>
      <c r="EW90" s="151"/>
    </row>
    <row r="91" spans="2:153" ht="12" customHeight="1">
      <c r="B91" s="5"/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  <c r="W91" s="499"/>
      <c r="X91" s="499"/>
      <c r="Y91" s="499"/>
      <c r="Z91" s="499"/>
      <c r="AA91" s="499"/>
      <c r="AB91" s="499"/>
      <c r="AC91" s="499"/>
      <c r="AD91" s="499"/>
      <c r="AE91" s="499"/>
      <c r="AF91" s="499"/>
      <c r="AG91" s="499"/>
      <c r="AH91" s="499"/>
      <c r="AI91" s="499"/>
      <c r="AJ91" s="499"/>
      <c r="AK91" s="499"/>
      <c r="AL91" s="499"/>
      <c r="AM91" s="499"/>
      <c r="AN91" s="499"/>
      <c r="AO91" s="499"/>
      <c r="AP91" s="499"/>
      <c r="AQ91" s="499"/>
      <c r="AR91" s="499"/>
      <c r="AS91" s="499"/>
      <c r="AT91" s="499"/>
      <c r="AU91" s="499"/>
      <c r="AV91" s="499"/>
      <c r="AW91" s="499"/>
      <c r="AX91" s="499"/>
      <c r="AY91" s="499"/>
      <c r="AZ91" s="499"/>
      <c r="BA91" s="499"/>
      <c r="BB91" s="499"/>
      <c r="BC91" s="499"/>
      <c r="BD91" s="6"/>
      <c r="BF91" s="151"/>
      <c r="BG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82"/>
      <c r="EW91" s="151"/>
    </row>
    <row r="92" spans="2:153" ht="9.75" customHeight="1">
      <c r="B92" s="5"/>
      <c r="C92" s="497">
        <v>1</v>
      </c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7"/>
      <c r="Z92" s="497"/>
      <c r="AA92" s="497"/>
      <c r="AB92" s="497"/>
      <c r="AC92" s="497"/>
      <c r="AD92" s="497">
        <v>2</v>
      </c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7"/>
      <c r="BA92" s="497"/>
      <c r="BB92" s="497"/>
      <c r="BC92" s="497"/>
      <c r="BD92" s="6"/>
      <c r="BF92" s="151"/>
      <c r="BG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82"/>
      <c r="EW92" s="151"/>
    </row>
    <row r="93" spans="2:153" ht="12" customHeight="1">
      <c r="B93" s="5"/>
      <c r="C93" s="570" t="s">
        <v>450</v>
      </c>
      <c r="D93" s="570"/>
      <c r="E93" s="570"/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688"/>
      <c r="AE93" s="688"/>
      <c r="AF93" s="688"/>
      <c r="AG93" s="688"/>
      <c r="AH93" s="688"/>
      <c r="AI93" s="688"/>
      <c r="AJ93" s="688"/>
      <c r="AK93" s="688"/>
      <c r="AL93" s="688"/>
      <c r="AM93" s="688"/>
      <c r="AN93" s="688"/>
      <c r="AO93" s="688"/>
      <c r="AP93" s="688"/>
      <c r="AQ93" s="688"/>
      <c r="AR93" s="688"/>
      <c r="AS93" s="688"/>
      <c r="AT93" s="688"/>
      <c r="AU93" s="688"/>
      <c r="AV93" s="688"/>
      <c r="AW93" s="688"/>
      <c r="AX93" s="688"/>
      <c r="AY93" s="688"/>
      <c r="AZ93" s="688"/>
      <c r="BA93" s="688"/>
      <c r="BB93" s="688"/>
      <c r="BC93" s="688"/>
      <c r="BD93" s="6"/>
      <c r="BF93" s="151"/>
      <c r="BG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82"/>
      <c r="EW93" s="151"/>
    </row>
    <row r="94" spans="2:153" ht="12" customHeight="1">
      <c r="B94" s="5"/>
      <c r="C94" s="571" t="s">
        <v>451</v>
      </c>
      <c r="D94" s="571"/>
      <c r="E94" s="571"/>
      <c r="F94" s="571"/>
      <c r="G94" s="571"/>
      <c r="H94" s="571"/>
      <c r="I94" s="571"/>
      <c r="J94" s="571"/>
      <c r="K94" s="571"/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571"/>
      <c r="W94" s="571"/>
      <c r="X94" s="571"/>
      <c r="Y94" s="571"/>
      <c r="Z94" s="571"/>
      <c r="AA94" s="571"/>
      <c r="AB94" s="571"/>
      <c r="AC94" s="571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498"/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6"/>
      <c r="BF94" s="151"/>
      <c r="BG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82"/>
      <c r="EW94" s="151"/>
    </row>
    <row r="95" spans="2:153" ht="12" customHeight="1">
      <c r="B95" s="5"/>
      <c r="C95" s="571" t="s">
        <v>452</v>
      </c>
      <c r="D95" s="571"/>
      <c r="E95" s="571"/>
      <c r="F95" s="571"/>
      <c r="G95" s="571"/>
      <c r="H95" s="571"/>
      <c r="I95" s="571"/>
      <c r="J95" s="571"/>
      <c r="K95" s="571"/>
      <c r="L95" s="571"/>
      <c r="M95" s="571"/>
      <c r="N95" s="571"/>
      <c r="O95" s="571"/>
      <c r="P95" s="571"/>
      <c r="Q95" s="57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498"/>
      <c r="AE95" s="498"/>
      <c r="AF95" s="498"/>
      <c r="AG95" s="498"/>
      <c r="AH95" s="498"/>
      <c r="AI95" s="498"/>
      <c r="AJ95" s="498"/>
      <c r="AK95" s="498"/>
      <c r="AL95" s="498"/>
      <c r="AM95" s="498"/>
      <c r="AN95" s="498"/>
      <c r="AO95" s="498"/>
      <c r="AP95" s="498"/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498"/>
      <c r="BC95" s="498"/>
      <c r="BD95" s="6"/>
      <c r="BF95" s="151"/>
      <c r="BG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82"/>
      <c r="EW95" s="151"/>
    </row>
    <row r="96" spans="2:153" ht="24" customHeight="1">
      <c r="B96" s="5"/>
      <c r="C96" s="571" t="s">
        <v>484</v>
      </c>
      <c r="D96" s="571"/>
      <c r="E96" s="571"/>
      <c r="F96" s="571"/>
      <c r="G96" s="571"/>
      <c r="H96" s="571"/>
      <c r="I96" s="571"/>
      <c r="J96" s="571"/>
      <c r="K96" s="571"/>
      <c r="L96" s="571"/>
      <c r="M96" s="571"/>
      <c r="N96" s="571"/>
      <c r="O96" s="571"/>
      <c r="P96" s="571"/>
      <c r="Q96" s="571"/>
      <c r="R96" s="571"/>
      <c r="S96" s="571"/>
      <c r="T96" s="571"/>
      <c r="U96" s="571"/>
      <c r="V96" s="571"/>
      <c r="W96" s="571"/>
      <c r="X96" s="571"/>
      <c r="Y96" s="571"/>
      <c r="Z96" s="571"/>
      <c r="AA96" s="571"/>
      <c r="AB96" s="571"/>
      <c r="AC96" s="571"/>
      <c r="AD96" s="498"/>
      <c r="AE96" s="498"/>
      <c r="AF96" s="498"/>
      <c r="AG96" s="498"/>
      <c r="AH96" s="498"/>
      <c r="AI96" s="498"/>
      <c r="AJ96" s="498"/>
      <c r="AK96" s="498"/>
      <c r="AL96" s="498"/>
      <c r="AM96" s="498"/>
      <c r="AN96" s="498"/>
      <c r="AO96" s="498"/>
      <c r="AP96" s="498"/>
      <c r="AQ96" s="498"/>
      <c r="AR96" s="498"/>
      <c r="AS96" s="498"/>
      <c r="AT96" s="498"/>
      <c r="AU96" s="498"/>
      <c r="AV96" s="498"/>
      <c r="AW96" s="498"/>
      <c r="AX96" s="498"/>
      <c r="AY96" s="498"/>
      <c r="AZ96" s="498"/>
      <c r="BA96" s="498"/>
      <c r="BB96" s="498"/>
      <c r="BC96" s="498"/>
      <c r="BD96" s="6"/>
      <c r="BF96" s="151"/>
      <c r="BG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82"/>
      <c r="EW96" s="151"/>
    </row>
    <row r="97" spans="2:153" ht="12" customHeight="1">
      <c r="B97" s="5"/>
      <c r="C97" s="571" t="s">
        <v>453</v>
      </c>
      <c r="D97" s="571"/>
      <c r="E97" s="571"/>
      <c r="F97" s="571"/>
      <c r="G97" s="571"/>
      <c r="H97" s="571"/>
      <c r="I97" s="571"/>
      <c r="J97" s="571"/>
      <c r="K97" s="571"/>
      <c r="L97" s="571"/>
      <c r="M97" s="571"/>
      <c r="N97" s="571"/>
      <c r="O97" s="571"/>
      <c r="P97" s="571"/>
      <c r="Q97" s="571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498"/>
      <c r="AE97" s="498"/>
      <c r="AF97" s="498"/>
      <c r="AG97" s="498"/>
      <c r="AH97" s="498"/>
      <c r="AI97" s="498"/>
      <c r="AJ97" s="498"/>
      <c r="AK97" s="498"/>
      <c r="AL97" s="498"/>
      <c r="AM97" s="498"/>
      <c r="AN97" s="498"/>
      <c r="AO97" s="498"/>
      <c r="AP97" s="498"/>
      <c r="AQ97" s="498"/>
      <c r="AR97" s="498"/>
      <c r="AS97" s="498"/>
      <c r="AT97" s="498"/>
      <c r="AU97" s="498"/>
      <c r="AV97" s="498"/>
      <c r="AW97" s="498"/>
      <c r="AX97" s="498"/>
      <c r="AY97" s="498"/>
      <c r="AZ97" s="498"/>
      <c r="BA97" s="498"/>
      <c r="BB97" s="498"/>
      <c r="BC97" s="498"/>
      <c r="BD97" s="6"/>
      <c r="BF97" s="151"/>
      <c r="BG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82"/>
      <c r="EW97" s="151"/>
    </row>
    <row r="98" spans="2:153" ht="12" customHeight="1">
      <c r="B98" s="5"/>
      <c r="C98" s="571" t="s">
        <v>454</v>
      </c>
      <c r="D98" s="571"/>
      <c r="E98" s="571"/>
      <c r="F98" s="571"/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652">
        <f>SUM(AD93:BC97)</f>
        <v>0</v>
      </c>
      <c r="AE98" s="652"/>
      <c r="AF98" s="652"/>
      <c r="AG98" s="652"/>
      <c r="AH98" s="652"/>
      <c r="AI98" s="652"/>
      <c r="AJ98" s="652"/>
      <c r="AK98" s="652"/>
      <c r="AL98" s="652"/>
      <c r="AM98" s="652"/>
      <c r="AN98" s="652"/>
      <c r="AO98" s="652"/>
      <c r="AP98" s="652"/>
      <c r="AQ98" s="652"/>
      <c r="AR98" s="652"/>
      <c r="AS98" s="652"/>
      <c r="AT98" s="652"/>
      <c r="AU98" s="652"/>
      <c r="AV98" s="652"/>
      <c r="AW98" s="652"/>
      <c r="AX98" s="652"/>
      <c r="AY98" s="652"/>
      <c r="AZ98" s="652"/>
      <c r="BA98" s="652"/>
      <c r="BB98" s="652"/>
      <c r="BC98" s="652"/>
      <c r="BD98" s="6"/>
      <c r="BF98" s="151"/>
      <c r="BG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82"/>
      <c r="EW98" s="151"/>
    </row>
    <row r="99" spans="2:153" ht="12" customHeight="1">
      <c r="B99" s="5"/>
      <c r="C99" s="571" t="s">
        <v>278</v>
      </c>
      <c r="D99" s="571"/>
      <c r="E99" s="571"/>
      <c r="F99" s="571"/>
      <c r="G99" s="571"/>
      <c r="H99" s="571"/>
      <c r="I99" s="571"/>
      <c r="J99" s="571"/>
      <c r="K99" s="571"/>
      <c r="L99" s="571"/>
      <c r="M99" s="571"/>
      <c r="N99" s="571"/>
      <c r="O99" s="571"/>
      <c r="P99" s="571"/>
      <c r="Q99" s="57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498"/>
      <c r="AE99" s="498"/>
      <c r="AF99" s="498"/>
      <c r="AG99" s="498"/>
      <c r="AH99" s="498"/>
      <c r="AI99" s="498"/>
      <c r="AJ99" s="498"/>
      <c r="AK99" s="498"/>
      <c r="AL99" s="498"/>
      <c r="AM99" s="498"/>
      <c r="AN99" s="498"/>
      <c r="AO99" s="498"/>
      <c r="AP99" s="498"/>
      <c r="AQ99" s="498"/>
      <c r="AR99" s="498"/>
      <c r="AS99" s="498"/>
      <c r="AT99" s="498"/>
      <c r="AU99" s="498"/>
      <c r="AV99" s="498"/>
      <c r="AW99" s="498"/>
      <c r="AX99" s="498"/>
      <c r="AY99" s="498"/>
      <c r="AZ99" s="498"/>
      <c r="BA99" s="498"/>
      <c r="BB99" s="498"/>
      <c r="BC99" s="498"/>
      <c r="BD99" s="6"/>
      <c r="BF99" s="151"/>
      <c r="BG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82"/>
      <c r="EW99" s="151"/>
    </row>
    <row r="100" spans="2:153" ht="12" customHeight="1">
      <c r="B100" s="5"/>
      <c r="C100" s="571" t="s">
        <v>279</v>
      </c>
      <c r="D100" s="571"/>
      <c r="E100" s="571"/>
      <c r="F100" s="571"/>
      <c r="G100" s="571"/>
      <c r="H100" s="571"/>
      <c r="I100" s="571"/>
      <c r="J100" s="571"/>
      <c r="K100" s="571"/>
      <c r="L100" s="571"/>
      <c r="M100" s="571"/>
      <c r="N100" s="571"/>
      <c r="O100" s="571"/>
      <c r="P100" s="571"/>
      <c r="Q100" s="571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498"/>
      <c r="AE100" s="498"/>
      <c r="AF100" s="498"/>
      <c r="AG100" s="498"/>
      <c r="AH100" s="498"/>
      <c r="AI100" s="498"/>
      <c r="AJ100" s="498"/>
      <c r="AK100" s="498"/>
      <c r="AL100" s="498"/>
      <c r="AM100" s="498"/>
      <c r="AN100" s="498"/>
      <c r="AO100" s="498"/>
      <c r="AP100" s="498"/>
      <c r="AQ100" s="498"/>
      <c r="AR100" s="498"/>
      <c r="AS100" s="498"/>
      <c r="AT100" s="498"/>
      <c r="AU100" s="498"/>
      <c r="AV100" s="498"/>
      <c r="AW100" s="498"/>
      <c r="AX100" s="498"/>
      <c r="AY100" s="498"/>
      <c r="AZ100" s="498"/>
      <c r="BA100" s="498"/>
      <c r="BB100" s="498"/>
      <c r="BC100" s="498"/>
      <c r="BD100" s="6"/>
      <c r="BF100" s="151"/>
      <c r="BG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82"/>
      <c r="EW100" s="151"/>
    </row>
    <row r="101" spans="2:153" ht="12" customHeight="1">
      <c r="B101" s="5"/>
      <c r="C101" s="571" t="s">
        <v>280</v>
      </c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1"/>
      <c r="T101" s="571"/>
      <c r="U101" s="571"/>
      <c r="V101" s="571"/>
      <c r="W101" s="571"/>
      <c r="X101" s="571"/>
      <c r="Y101" s="571"/>
      <c r="Z101" s="571"/>
      <c r="AA101" s="571"/>
      <c r="AB101" s="571"/>
      <c r="AC101" s="571"/>
      <c r="AD101" s="498"/>
      <c r="AE101" s="498"/>
      <c r="AF101" s="498"/>
      <c r="AG101" s="498"/>
      <c r="AH101" s="498"/>
      <c r="AI101" s="498"/>
      <c r="AJ101" s="498"/>
      <c r="AK101" s="498"/>
      <c r="AL101" s="498"/>
      <c r="AM101" s="498"/>
      <c r="AN101" s="498"/>
      <c r="AO101" s="498"/>
      <c r="AP101" s="498"/>
      <c r="AQ101" s="498"/>
      <c r="AR101" s="498"/>
      <c r="AS101" s="498"/>
      <c r="AT101" s="498"/>
      <c r="AU101" s="498"/>
      <c r="AV101" s="498"/>
      <c r="AW101" s="498"/>
      <c r="AX101" s="498"/>
      <c r="AY101" s="498"/>
      <c r="AZ101" s="498"/>
      <c r="BA101" s="498"/>
      <c r="BB101" s="498"/>
      <c r="BC101" s="498"/>
      <c r="BD101" s="6"/>
      <c r="BF101" s="151"/>
      <c r="BG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82"/>
      <c r="EW101" s="151"/>
    </row>
    <row r="102" spans="2:153" ht="12" customHeight="1">
      <c r="B102" s="5"/>
      <c r="C102" s="574" t="s">
        <v>281</v>
      </c>
      <c r="D102" s="575"/>
      <c r="E102" s="575"/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5"/>
      <c r="T102" s="575"/>
      <c r="U102" s="575"/>
      <c r="V102" s="575"/>
      <c r="W102" s="575"/>
      <c r="X102" s="575"/>
      <c r="Y102" s="575"/>
      <c r="Z102" s="575"/>
      <c r="AA102" s="575"/>
      <c r="AB102" s="575"/>
      <c r="AC102" s="576"/>
      <c r="AD102" s="577"/>
      <c r="AE102" s="578"/>
      <c r="AF102" s="578"/>
      <c r="AG102" s="578"/>
      <c r="AH102" s="578"/>
      <c r="AI102" s="578"/>
      <c r="AJ102" s="578"/>
      <c r="AK102" s="578"/>
      <c r="AL102" s="578"/>
      <c r="AM102" s="578"/>
      <c r="AN102" s="578"/>
      <c r="AO102" s="578"/>
      <c r="AP102" s="578"/>
      <c r="AQ102" s="578"/>
      <c r="AR102" s="578"/>
      <c r="AS102" s="578"/>
      <c r="AT102" s="578"/>
      <c r="AU102" s="578"/>
      <c r="AV102" s="578"/>
      <c r="AW102" s="578"/>
      <c r="AX102" s="578"/>
      <c r="AY102" s="578"/>
      <c r="AZ102" s="578"/>
      <c r="BA102" s="578"/>
      <c r="BB102" s="578"/>
      <c r="BC102" s="579"/>
      <c r="BD102" s="6"/>
      <c r="BF102" s="151"/>
      <c r="BG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82"/>
      <c r="EW102" s="151"/>
    </row>
    <row r="103" spans="2:153" ht="12" customHeight="1">
      <c r="B103" s="5"/>
      <c r="C103" s="181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6"/>
      <c r="BF103" s="151"/>
      <c r="BG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82"/>
      <c r="EW103" s="151"/>
    </row>
    <row r="104" spans="2:153" s="9" customFormat="1" ht="12" customHeight="1">
      <c r="B104" s="7"/>
      <c r="C104" s="21"/>
      <c r="D104" s="21"/>
      <c r="E104" s="21"/>
      <c r="F104" s="21"/>
      <c r="G104" s="22"/>
      <c r="H104" s="22"/>
      <c r="I104" s="22"/>
      <c r="J104" s="22"/>
      <c r="K104" s="22"/>
      <c r="L104" s="22"/>
      <c r="M104" s="21"/>
      <c r="N104" s="21"/>
      <c r="O104" s="116"/>
      <c r="P104" s="116"/>
      <c r="Q104" s="116"/>
      <c r="R104" s="116"/>
      <c r="S104" s="116"/>
      <c r="T104" s="116"/>
      <c r="U104" s="116"/>
      <c r="V104" s="116"/>
      <c r="W104" s="116"/>
      <c r="X104" s="117"/>
      <c r="Y104" s="116"/>
      <c r="Z104" s="116"/>
      <c r="AA104" s="116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8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</row>
    <row r="105" spans="2:153" s="12" customFormat="1" ht="12" customHeight="1">
      <c r="B105" s="10"/>
      <c r="C105" s="540" t="s">
        <v>455</v>
      </c>
      <c r="D105" s="540"/>
      <c r="E105" s="540"/>
      <c r="F105" s="540"/>
      <c r="G105" s="540"/>
      <c r="H105" s="540"/>
      <c r="I105" s="540"/>
      <c r="J105" s="540"/>
      <c r="K105" s="540"/>
      <c r="L105" s="540"/>
      <c r="M105" s="540"/>
      <c r="N105" s="540"/>
      <c r="O105" s="540"/>
      <c r="P105" s="540"/>
      <c r="Q105" s="540"/>
      <c r="R105" s="540"/>
      <c r="S105" s="540"/>
      <c r="T105" s="540"/>
      <c r="U105" s="540"/>
      <c r="V105" s="540"/>
      <c r="W105" s="540"/>
      <c r="X105" s="540"/>
      <c r="Y105" s="540"/>
      <c r="Z105" s="540"/>
      <c r="AA105" s="540"/>
      <c r="AB105" s="540"/>
      <c r="AC105" s="540"/>
      <c r="AD105" s="540"/>
      <c r="AE105" s="540"/>
      <c r="AF105" s="540"/>
      <c r="AG105" s="540"/>
      <c r="AH105" s="540"/>
      <c r="AI105" s="540"/>
      <c r="AJ105" s="540"/>
      <c r="AK105" s="540"/>
      <c r="AL105" s="540"/>
      <c r="AM105" s="540"/>
      <c r="AN105" s="540"/>
      <c r="AO105" s="540"/>
      <c r="AP105" s="540"/>
      <c r="AQ105" s="540"/>
      <c r="AR105" s="540"/>
      <c r="AS105" s="540"/>
      <c r="AT105" s="540"/>
      <c r="AU105" s="540"/>
      <c r="AV105" s="540"/>
      <c r="AW105" s="540"/>
      <c r="AX105" s="540"/>
      <c r="AY105" s="540"/>
      <c r="AZ105" s="540"/>
      <c r="BA105" s="540"/>
      <c r="BB105" s="540"/>
      <c r="BC105" s="540"/>
      <c r="BD105" s="11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</row>
    <row r="106" spans="2:153" s="12" customFormat="1" ht="9.75" customHeight="1">
      <c r="B106" s="10"/>
      <c r="C106" s="541" t="s">
        <v>282</v>
      </c>
      <c r="D106" s="541"/>
      <c r="E106" s="541"/>
      <c r="F106" s="541"/>
      <c r="G106" s="541"/>
      <c r="H106" s="541"/>
      <c r="I106" s="541"/>
      <c r="J106" s="541"/>
      <c r="K106" s="541"/>
      <c r="L106" s="541"/>
      <c r="M106" s="541"/>
      <c r="N106" s="541"/>
      <c r="O106" s="541"/>
      <c r="P106" s="541"/>
      <c r="Q106" s="541"/>
      <c r="R106" s="541"/>
      <c r="S106" s="541"/>
      <c r="T106" s="541"/>
      <c r="U106" s="541"/>
      <c r="V106" s="541"/>
      <c r="W106" s="541"/>
      <c r="X106" s="541"/>
      <c r="Y106" s="541"/>
      <c r="Z106" s="541"/>
      <c r="AA106" s="541"/>
      <c r="AB106" s="541"/>
      <c r="AC106" s="541"/>
      <c r="AD106" s="541"/>
      <c r="AE106" s="541"/>
      <c r="AF106" s="541"/>
      <c r="AG106" s="541"/>
      <c r="AH106" s="541"/>
      <c r="AI106" s="541"/>
      <c r="AJ106" s="541"/>
      <c r="AK106" s="541"/>
      <c r="AL106" s="541"/>
      <c r="AM106" s="541"/>
      <c r="AN106" s="541"/>
      <c r="AO106" s="541"/>
      <c r="AP106" s="541"/>
      <c r="AQ106" s="541"/>
      <c r="AR106" s="541"/>
      <c r="AS106" s="541"/>
      <c r="AT106" s="541"/>
      <c r="AU106" s="541"/>
      <c r="AV106" s="541"/>
      <c r="AW106" s="541"/>
      <c r="AX106" s="541"/>
      <c r="AY106" s="541"/>
      <c r="AZ106" s="541"/>
      <c r="BA106" s="541"/>
      <c r="BB106" s="541"/>
      <c r="BC106" s="541"/>
      <c r="BD106" s="11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</row>
    <row r="107" spans="2:153" s="12" customFormat="1" ht="9.75" customHeight="1">
      <c r="B107" s="10"/>
      <c r="C107" s="541"/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41"/>
      <c r="U107" s="541"/>
      <c r="V107" s="541"/>
      <c r="W107" s="541"/>
      <c r="X107" s="541"/>
      <c r="Y107" s="541"/>
      <c r="Z107" s="541"/>
      <c r="AA107" s="541"/>
      <c r="AB107" s="541"/>
      <c r="AC107" s="541"/>
      <c r="AD107" s="541"/>
      <c r="AE107" s="541"/>
      <c r="AF107" s="541"/>
      <c r="AG107" s="541"/>
      <c r="AH107" s="541"/>
      <c r="AI107" s="541"/>
      <c r="AJ107" s="541"/>
      <c r="AK107" s="541"/>
      <c r="AL107" s="541"/>
      <c r="AM107" s="541"/>
      <c r="AN107" s="541"/>
      <c r="AO107" s="541"/>
      <c r="AP107" s="541"/>
      <c r="AQ107" s="541"/>
      <c r="AR107" s="541"/>
      <c r="AS107" s="541"/>
      <c r="AT107" s="541"/>
      <c r="AU107" s="541"/>
      <c r="AV107" s="541"/>
      <c r="AW107" s="541"/>
      <c r="AX107" s="541"/>
      <c r="AY107" s="541"/>
      <c r="AZ107" s="541"/>
      <c r="BA107" s="541"/>
      <c r="BB107" s="541"/>
      <c r="BC107" s="541"/>
      <c r="BD107" s="11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</row>
    <row r="108" spans="2:153" s="12" customFormat="1" ht="12" customHeight="1">
      <c r="B108" s="10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11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</row>
    <row r="109" spans="2:79" ht="12" customHeight="1">
      <c r="B109" s="5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141" t="s">
        <v>534</v>
      </c>
      <c r="AB109" s="567">
        <f>год</f>
        <v>44272</v>
      </c>
      <c r="AC109" s="568"/>
      <c r="AD109" s="569"/>
      <c r="AE109" s="656" t="s">
        <v>533</v>
      </c>
      <c r="AF109" s="657"/>
      <c r="AG109" s="657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6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2:56" ht="12" customHeight="1">
      <c r="B110" s="5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658" t="s">
        <v>568</v>
      </c>
      <c r="AB110" s="658"/>
      <c r="AC110" s="658"/>
      <c r="AD110" s="658"/>
      <c r="AE110" s="658"/>
      <c r="AF110" s="46"/>
      <c r="AG110" s="46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6"/>
    </row>
    <row r="111" spans="2:56" ht="12" customHeight="1">
      <c r="B111" s="5"/>
      <c r="C111" s="583" t="s">
        <v>322</v>
      </c>
      <c r="D111" s="583"/>
      <c r="E111" s="583"/>
      <c r="F111" s="583"/>
      <c r="G111" s="583"/>
      <c r="H111" s="583"/>
      <c r="I111" s="583"/>
      <c r="J111" s="583"/>
      <c r="K111" s="583"/>
      <c r="L111" s="583"/>
      <c r="M111" s="583"/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3"/>
      <c r="AA111" s="583"/>
      <c r="AB111" s="583"/>
      <c r="AC111" s="583"/>
      <c r="AD111" s="583"/>
      <c r="AE111" s="583"/>
      <c r="AF111" s="583"/>
      <c r="AG111" s="583"/>
      <c r="AH111" s="583"/>
      <c r="AI111" s="583"/>
      <c r="AJ111" s="583"/>
      <c r="AK111" s="583"/>
      <c r="AL111" s="583"/>
      <c r="AM111" s="583"/>
      <c r="AN111" s="583"/>
      <c r="AO111" s="583"/>
      <c r="AP111" s="583"/>
      <c r="AQ111" s="583"/>
      <c r="AR111" s="583"/>
      <c r="AS111" s="583"/>
      <c r="AT111" s="583"/>
      <c r="AU111" s="583"/>
      <c r="AV111" s="583"/>
      <c r="AW111" s="583"/>
      <c r="AX111" s="583"/>
      <c r="AY111" s="583"/>
      <c r="AZ111" s="583"/>
      <c r="BA111" s="583"/>
      <c r="BB111" s="583"/>
      <c r="BC111" s="583"/>
      <c r="BD111" s="6"/>
    </row>
    <row r="112" spans="2:56" ht="12" customHeight="1">
      <c r="B112" s="5"/>
      <c r="C112" s="583" t="s">
        <v>456</v>
      </c>
      <c r="D112" s="583"/>
      <c r="E112" s="583"/>
      <c r="F112" s="583"/>
      <c r="G112" s="583"/>
      <c r="H112" s="583"/>
      <c r="I112" s="583"/>
      <c r="J112" s="583"/>
      <c r="K112" s="583"/>
      <c r="L112" s="583"/>
      <c r="M112" s="583"/>
      <c r="N112" s="583"/>
      <c r="O112" s="583"/>
      <c r="P112" s="583"/>
      <c r="Q112" s="583"/>
      <c r="R112" s="583"/>
      <c r="S112" s="583"/>
      <c r="T112" s="583"/>
      <c r="U112" s="583"/>
      <c r="V112" s="583"/>
      <c r="W112" s="583"/>
      <c r="X112" s="583"/>
      <c r="Y112" s="583"/>
      <c r="Z112" s="583"/>
      <c r="AA112" s="583"/>
      <c r="AB112" s="583"/>
      <c r="AC112" s="583"/>
      <c r="AD112" s="583"/>
      <c r="AE112" s="583"/>
      <c r="AF112" s="583"/>
      <c r="AG112" s="583"/>
      <c r="AH112" s="583"/>
      <c r="AI112" s="583"/>
      <c r="AJ112" s="583"/>
      <c r="AK112" s="583"/>
      <c r="AL112" s="583"/>
      <c r="AM112" s="583"/>
      <c r="AN112" s="583"/>
      <c r="AO112" s="583"/>
      <c r="AP112" s="583"/>
      <c r="AQ112" s="583"/>
      <c r="AR112" s="583"/>
      <c r="AS112" s="583"/>
      <c r="AT112" s="583"/>
      <c r="AU112" s="583"/>
      <c r="AV112" s="583"/>
      <c r="AW112" s="583"/>
      <c r="AX112" s="583"/>
      <c r="AY112" s="583"/>
      <c r="AZ112" s="583"/>
      <c r="BA112" s="583"/>
      <c r="BB112" s="583"/>
      <c r="BC112" s="583"/>
      <c r="BD112" s="6"/>
    </row>
    <row r="113" spans="2:56" ht="12" customHeight="1">
      <c r="B113" s="5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6"/>
    </row>
    <row r="114" spans="2:56" ht="12" customHeight="1">
      <c r="B114" s="5"/>
      <c r="C114" s="142" t="s">
        <v>323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140"/>
      <c r="T114" s="140"/>
      <c r="U114" s="140"/>
      <c r="V114" s="63"/>
      <c r="W114" s="63"/>
      <c r="X114" s="584">
        <v>1</v>
      </c>
      <c r="Y114" s="585"/>
      <c r="Z114" s="585"/>
      <c r="AA114" s="586"/>
      <c r="AB114" s="584">
        <v>1</v>
      </c>
      <c r="AC114" s="585"/>
      <c r="AD114" s="585"/>
      <c r="AE114" s="585"/>
      <c r="AF114" s="586"/>
      <c r="AG114" s="580">
        <f>AB109</f>
        <v>44272</v>
      </c>
      <c r="AH114" s="581"/>
      <c r="AI114" s="581"/>
      <c r="AJ114" s="581"/>
      <c r="AK114" s="582"/>
      <c r="AL114" s="19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6"/>
    </row>
    <row r="115" spans="2:56" ht="12" customHeight="1">
      <c r="B115" s="5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140"/>
      <c r="T115" s="140"/>
      <c r="U115" s="140"/>
      <c r="V115" s="63"/>
      <c r="W115" s="63"/>
      <c r="X115" s="592" t="s">
        <v>340</v>
      </c>
      <c r="Y115" s="592"/>
      <c r="Z115" s="592"/>
      <c r="AA115" s="592"/>
      <c r="AB115" s="573" t="s">
        <v>339</v>
      </c>
      <c r="AC115" s="573"/>
      <c r="AD115" s="573"/>
      <c r="AE115" s="573"/>
      <c r="AF115" s="573"/>
      <c r="AG115" s="565" t="s">
        <v>568</v>
      </c>
      <c r="AH115" s="565"/>
      <c r="AI115" s="565"/>
      <c r="AJ115" s="565"/>
      <c r="AK115" s="565"/>
      <c r="AL115" s="565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6"/>
    </row>
    <row r="116" spans="2:56" ht="12" customHeight="1">
      <c r="B116" s="5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143" t="s">
        <v>199</v>
      </c>
      <c r="Q116" s="63"/>
      <c r="R116" s="63"/>
      <c r="S116" s="140"/>
      <c r="T116" s="140"/>
      <c r="U116" s="140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6"/>
    </row>
    <row r="117" spans="2:56" ht="12" customHeight="1">
      <c r="B117" s="5"/>
      <c r="C117" s="645" t="s">
        <v>457</v>
      </c>
      <c r="D117" s="645"/>
      <c r="E117" s="645"/>
      <c r="F117" s="645"/>
      <c r="G117" s="645"/>
      <c r="H117" s="645"/>
      <c r="I117" s="645"/>
      <c r="J117" s="649"/>
      <c r="K117" s="649"/>
      <c r="L117" s="649"/>
      <c r="M117" s="649"/>
      <c r="N117" s="649"/>
      <c r="O117" s="649"/>
      <c r="P117" s="649"/>
      <c r="Q117" s="63"/>
      <c r="R117" s="63"/>
      <c r="S117" s="140"/>
      <c r="T117" s="140"/>
      <c r="U117" s="140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6"/>
    </row>
    <row r="118" spans="2:56" ht="12" customHeight="1">
      <c r="B118" s="5"/>
      <c r="C118" s="646" t="s">
        <v>458</v>
      </c>
      <c r="D118" s="646"/>
      <c r="E118" s="646"/>
      <c r="F118" s="646"/>
      <c r="G118" s="646"/>
      <c r="H118" s="646"/>
      <c r="I118" s="646"/>
      <c r="J118" s="650"/>
      <c r="K118" s="650"/>
      <c r="L118" s="650"/>
      <c r="M118" s="650"/>
      <c r="N118" s="650"/>
      <c r="O118" s="650"/>
      <c r="P118" s="650"/>
      <c r="Q118" s="63"/>
      <c r="R118" s="63"/>
      <c r="S118" s="140"/>
      <c r="T118" s="140"/>
      <c r="U118" s="140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6"/>
    </row>
    <row r="119" spans="2:56" ht="12" customHeight="1">
      <c r="B119" s="5"/>
      <c r="C119" s="647" t="s">
        <v>459</v>
      </c>
      <c r="D119" s="647"/>
      <c r="E119" s="647"/>
      <c r="F119" s="647"/>
      <c r="G119" s="647"/>
      <c r="H119" s="647"/>
      <c r="I119" s="647"/>
      <c r="J119" s="648"/>
      <c r="K119" s="648"/>
      <c r="L119" s="648"/>
      <c r="M119" s="648"/>
      <c r="N119" s="648"/>
      <c r="O119" s="648"/>
      <c r="P119" s="648"/>
      <c r="Q119" s="63"/>
      <c r="R119" s="63"/>
      <c r="S119" s="140"/>
      <c r="T119" s="140"/>
      <c r="U119" s="140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6"/>
    </row>
    <row r="120" spans="2:56" ht="12" customHeight="1">
      <c r="B120" s="5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140"/>
      <c r="T120" s="140"/>
      <c r="U120" s="140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143" t="s">
        <v>199</v>
      </c>
      <c r="BD120" s="6"/>
    </row>
    <row r="121" spans="2:56" ht="12" customHeight="1">
      <c r="B121" s="5"/>
      <c r="C121" s="566" t="s">
        <v>485</v>
      </c>
      <c r="D121" s="566"/>
      <c r="E121" s="566"/>
      <c r="F121" s="566"/>
      <c r="G121" s="566"/>
      <c r="H121" s="566"/>
      <c r="I121" s="566" t="s">
        <v>486</v>
      </c>
      <c r="J121" s="566"/>
      <c r="K121" s="566"/>
      <c r="L121" s="566"/>
      <c r="M121" s="566"/>
      <c r="N121" s="566"/>
      <c r="O121" s="566" t="s">
        <v>325</v>
      </c>
      <c r="P121" s="566"/>
      <c r="Q121" s="566"/>
      <c r="R121" s="566"/>
      <c r="S121" s="566"/>
      <c r="T121" s="566"/>
      <c r="U121" s="566"/>
      <c r="V121" s="566"/>
      <c r="W121" s="566"/>
      <c r="X121" s="566"/>
      <c r="Y121" s="566" t="s">
        <v>439</v>
      </c>
      <c r="Z121" s="566"/>
      <c r="AA121" s="566"/>
      <c r="AB121" s="566"/>
      <c r="AC121" s="566"/>
      <c r="AD121" s="566"/>
      <c r="AE121" s="566"/>
      <c r="AF121" s="566"/>
      <c r="AG121" s="566"/>
      <c r="AH121" s="566"/>
      <c r="AI121" s="566" t="s">
        <v>489</v>
      </c>
      <c r="AJ121" s="566"/>
      <c r="AK121" s="566"/>
      <c r="AL121" s="566"/>
      <c r="AM121" s="566"/>
      <c r="AN121" s="566"/>
      <c r="AO121" s="566" t="s">
        <v>327</v>
      </c>
      <c r="AP121" s="566"/>
      <c r="AQ121" s="566"/>
      <c r="AR121" s="566"/>
      <c r="AS121" s="566"/>
      <c r="AT121" s="566"/>
      <c r="AU121" s="566"/>
      <c r="AV121" s="566"/>
      <c r="AW121" s="566"/>
      <c r="AX121" s="566"/>
      <c r="AY121" s="566"/>
      <c r="AZ121" s="566"/>
      <c r="BA121" s="566"/>
      <c r="BB121" s="566"/>
      <c r="BC121" s="566"/>
      <c r="BD121" s="6"/>
    </row>
    <row r="122" spans="2:56" ht="12" customHeight="1">
      <c r="B122" s="5"/>
      <c r="C122" s="566"/>
      <c r="D122" s="566"/>
      <c r="E122" s="566"/>
      <c r="F122" s="566"/>
      <c r="G122" s="566"/>
      <c r="H122" s="566"/>
      <c r="I122" s="566"/>
      <c r="J122" s="566"/>
      <c r="K122" s="566"/>
      <c r="L122" s="566"/>
      <c r="M122" s="566"/>
      <c r="N122" s="566"/>
      <c r="O122" s="566"/>
      <c r="P122" s="566"/>
      <c r="Q122" s="566"/>
      <c r="R122" s="566"/>
      <c r="S122" s="566"/>
      <c r="T122" s="566"/>
      <c r="U122" s="566"/>
      <c r="V122" s="566"/>
      <c r="W122" s="566"/>
      <c r="X122" s="566"/>
      <c r="Y122" s="566"/>
      <c r="Z122" s="566"/>
      <c r="AA122" s="566"/>
      <c r="AB122" s="566"/>
      <c r="AC122" s="566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  <c r="AP122" s="566"/>
      <c r="AQ122" s="566"/>
      <c r="AR122" s="566"/>
      <c r="AS122" s="566"/>
      <c r="AT122" s="566"/>
      <c r="AU122" s="566"/>
      <c r="AV122" s="566"/>
      <c r="AW122" s="566"/>
      <c r="AX122" s="566"/>
      <c r="AY122" s="566"/>
      <c r="AZ122" s="566"/>
      <c r="BA122" s="566"/>
      <c r="BB122" s="566"/>
      <c r="BC122" s="566"/>
      <c r="BD122" s="6"/>
    </row>
    <row r="123" spans="2:56" ht="12" customHeight="1">
      <c r="B123" s="5"/>
      <c r="C123" s="566"/>
      <c r="D123" s="566"/>
      <c r="E123" s="566"/>
      <c r="F123" s="566"/>
      <c r="G123" s="566"/>
      <c r="H123" s="566"/>
      <c r="I123" s="566"/>
      <c r="J123" s="566"/>
      <c r="K123" s="566"/>
      <c r="L123" s="566"/>
      <c r="M123" s="566"/>
      <c r="N123" s="566"/>
      <c r="O123" s="566" t="s">
        <v>326</v>
      </c>
      <c r="P123" s="566"/>
      <c r="Q123" s="566"/>
      <c r="R123" s="566"/>
      <c r="S123" s="566" t="s">
        <v>487</v>
      </c>
      <c r="T123" s="566"/>
      <c r="U123" s="566"/>
      <c r="V123" s="566"/>
      <c r="W123" s="566"/>
      <c r="X123" s="566"/>
      <c r="Y123" s="566" t="s">
        <v>326</v>
      </c>
      <c r="Z123" s="566"/>
      <c r="AA123" s="566"/>
      <c r="AB123" s="566"/>
      <c r="AC123" s="566" t="s">
        <v>488</v>
      </c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  <c r="AP123" s="566"/>
      <c r="AQ123" s="566"/>
      <c r="AR123" s="566"/>
      <c r="AS123" s="566"/>
      <c r="AT123" s="566"/>
      <c r="AU123" s="566"/>
      <c r="AV123" s="566"/>
      <c r="AW123" s="566"/>
      <c r="AX123" s="566"/>
      <c r="AY123" s="566"/>
      <c r="AZ123" s="566"/>
      <c r="BA123" s="566"/>
      <c r="BB123" s="566"/>
      <c r="BC123" s="566"/>
      <c r="BD123" s="6"/>
    </row>
    <row r="124" spans="2:56" ht="12" customHeight="1">
      <c r="B124" s="5"/>
      <c r="C124" s="566"/>
      <c r="D124" s="566"/>
      <c r="E124" s="566"/>
      <c r="F124" s="566"/>
      <c r="G124" s="566"/>
      <c r="H124" s="566"/>
      <c r="I124" s="566"/>
      <c r="J124" s="566"/>
      <c r="K124" s="566"/>
      <c r="L124" s="566"/>
      <c r="M124" s="566"/>
      <c r="N124" s="566"/>
      <c r="O124" s="566"/>
      <c r="P124" s="566"/>
      <c r="Q124" s="566"/>
      <c r="R124" s="566"/>
      <c r="S124" s="566"/>
      <c r="T124" s="566"/>
      <c r="U124" s="566"/>
      <c r="V124" s="566"/>
      <c r="W124" s="566"/>
      <c r="X124" s="566"/>
      <c r="Y124" s="566"/>
      <c r="Z124" s="566"/>
      <c r="AA124" s="566"/>
      <c r="AB124" s="566"/>
      <c r="AC124" s="566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660" t="s">
        <v>490</v>
      </c>
      <c r="AP124" s="660"/>
      <c r="AQ124" s="660"/>
      <c r="AR124" s="660"/>
      <c r="AS124" s="660"/>
      <c r="AT124" s="660" t="s">
        <v>324</v>
      </c>
      <c r="AU124" s="660"/>
      <c r="AV124" s="660"/>
      <c r="AW124" s="660"/>
      <c r="AX124" s="660"/>
      <c r="AY124" s="660" t="s">
        <v>328</v>
      </c>
      <c r="AZ124" s="660"/>
      <c r="BA124" s="660"/>
      <c r="BB124" s="660"/>
      <c r="BC124" s="660"/>
      <c r="BD124" s="6"/>
    </row>
    <row r="125" spans="2:56" ht="12" customHeight="1">
      <c r="B125" s="5"/>
      <c r="C125" s="566"/>
      <c r="D125" s="566"/>
      <c r="E125" s="566"/>
      <c r="F125" s="566"/>
      <c r="G125" s="566"/>
      <c r="H125" s="566"/>
      <c r="I125" s="566"/>
      <c r="J125" s="566"/>
      <c r="K125" s="566"/>
      <c r="L125" s="566"/>
      <c r="M125" s="566"/>
      <c r="N125" s="566"/>
      <c r="O125" s="566"/>
      <c r="P125" s="566"/>
      <c r="Q125" s="566"/>
      <c r="R125" s="566"/>
      <c r="S125" s="566"/>
      <c r="T125" s="566"/>
      <c r="U125" s="566"/>
      <c r="V125" s="566"/>
      <c r="W125" s="566"/>
      <c r="X125" s="566"/>
      <c r="Y125" s="566"/>
      <c r="Z125" s="566"/>
      <c r="AA125" s="566"/>
      <c r="AB125" s="566"/>
      <c r="AC125" s="566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660"/>
      <c r="AP125" s="660"/>
      <c r="AQ125" s="660"/>
      <c r="AR125" s="660"/>
      <c r="AS125" s="660"/>
      <c r="AT125" s="660"/>
      <c r="AU125" s="660"/>
      <c r="AV125" s="660"/>
      <c r="AW125" s="660"/>
      <c r="AX125" s="660"/>
      <c r="AY125" s="660"/>
      <c r="AZ125" s="660"/>
      <c r="BA125" s="660"/>
      <c r="BB125" s="660"/>
      <c r="BC125" s="660"/>
      <c r="BD125" s="6"/>
    </row>
    <row r="126" spans="2:56" ht="12" customHeight="1">
      <c r="B126" s="5"/>
      <c r="C126" s="566"/>
      <c r="D126" s="566"/>
      <c r="E126" s="566"/>
      <c r="F126" s="566"/>
      <c r="G126" s="566"/>
      <c r="H126" s="566"/>
      <c r="I126" s="566"/>
      <c r="J126" s="566"/>
      <c r="K126" s="566"/>
      <c r="L126" s="566"/>
      <c r="M126" s="566"/>
      <c r="N126" s="566"/>
      <c r="O126" s="566"/>
      <c r="P126" s="566"/>
      <c r="Q126" s="566"/>
      <c r="R126" s="566"/>
      <c r="S126" s="566"/>
      <c r="T126" s="566"/>
      <c r="U126" s="566"/>
      <c r="V126" s="566"/>
      <c r="W126" s="566"/>
      <c r="X126" s="566"/>
      <c r="Y126" s="566"/>
      <c r="Z126" s="566"/>
      <c r="AA126" s="566"/>
      <c r="AB126" s="566"/>
      <c r="AC126" s="566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660"/>
      <c r="AP126" s="660"/>
      <c r="AQ126" s="660"/>
      <c r="AR126" s="660"/>
      <c r="AS126" s="660"/>
      <c r="AT126" s="660"/>
      <c r="AU126" s="660"/>
      <c r="AV126" s="660"/>
      <c r="AW126" s="660"/>
      <c r="AX126" s="660"/>
      <c r="AY126" s="660"/>
      <c r="AZ126" s="660"/>
      <c r="BA126" s="660"/>
      <c r="BB126" s="660"/>
      <c r="BC126" s="660"/>
      <c r="BD126" s="6"/>
    </row>
    <row r="127" spans="2:56" ht="12" customHeight="1">
      <c r="B127" s="5"/>
      <c r="C127" s="566"/>
      <c r="D127" s="566"/>
      <c r="E127" s="566"/>
      <c r="F127" s="566"/>
      <c r="G127" s="566"/>
      <c r="H127" s="566"/>
      <c r="I127" s="566"/>
      <c r="J127" s="566"/>
      <c r="K127" s="566"/>
      <c r="L127" s="566"/>
      <c r="M127" s="566"/>
      <c r="N127" s="566"/>
      <c r="O127" s="566"/>
      <c r="P127" s="566"/>
      <c r="Q127" s="566"/>
      <c r="R127" s="566"/>
      <c r="S127" s="566"/>
      <c r="T127" s="566"/>
      <c r="U127" s="566"/>
      <c r="V127" s="566"/>
      <c r="W127" s="566"/>
      <c r="X127" s="566"/>
      <c r="Y127" s="566"/>
      <c r="Z127" s="566"/>
      <c r="AA127" s="566"/>
      <c r="AB127" s="566"/>
      <c r="AC127" s="566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660"/>
      <c r="AP127" s="660"/>
      <c r="AQ127" s="660"/>
      <c r="AR127" s="660"/>
      <c r="AS127" s="660"/>
      <c r="AT127" s="660"/>
      <c r="AU127" s="660"/>
      <c r="AV127" s="660"/>
      <c r="AW127" s="660"/>
      <c r="AX127" s="660"/>
      <c r="AY127" s="660"/>
      <c r="AZ127" s="660"/>
      <c r="BA127" s="660"/>
      <c r="BB127" s="660"/>
      <c r="BC127" s="660"/>
      <c r="BD127" s="6"/>
    </row>
    <row r="128" spans="2:56" ht="12" customHeight="1">
      <c r="B128" s="5"/>
      <c r="C128" s="566"/>
      <c r="D128" s="566"/>
      <c r="E128" s="566"/>
      <c r="F128" s="566"/>
      <c r="G128" s="566"/>
      <c r="H128" s="566"/>
      <c r="I128" s="566"/>
      <c r="J128" s="566"/>
      <c r="K128" s="566"/>
      <c r="L128" s="566"/>
      <c r="M128" s="566"/>
      <c r="N128" s="566"/>
      <c r="O128" s="566"/>
      <c r="P128" s="566"/>
      <c r="Q128" s="566"/>
      <c r="R128" s="566"/>
      <c r="S128" s="566"/>
      <c r="T128" s="566"/>
      <c r="U128" s="566"/>
      <c r="V128" s="566"/>
      <c r="W128" s="566"/>
      <c r="X128" s="566"/>
      <c r="Y128" s="566"/>
      <c r="Z128" s="566"/>
      <c r="AA128" s="566"/>
      <c r="AB128" s="566"/>
      <c r="AC128" s="566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660"/>
      <c r="AP128" s="660"/>
      <c r="AQ128" s="660"/>
      <c r="AR128" s="660"/>
      <c r="AS128" s="660"/>
      <c r="AT128" s="660"/>
      <c r="AU128" s="660"/>
      <c r="AV128" s="660"/>
      <c r="AW128" s="660"/>
      <c r="AX128" s="660"/>
      <c r="AY128" s="660"/>
      <c r="AZ128" s="660"/>
      <c r="BA128" s="660"/>
      <c r="BB128" s="660"/>
      <c r="BC128" s="660"/>
      <c r="BD128" s="6"/>
    </row>
    <row r="129" spans="2:56" ht="12" customHeight="1">
      <c r="B129" s="5"/>
      <c r="C129" s="566"/>
      <c r="D129" s="566"/>
      <c r="E129" s="566"/>
      <c r="F129" s="566"/>
      <c r="G129" s="566"/>
      <c r="H129" s="566"/>
      <c r="I129" s="566"/>
      <c r="J129" s="566"/>
      <c r="K129" s="566"/>
      <c r="L129" s="566"/>
      <c r="M129" s="566"/>
      <c r="N129" s="566"/>
      <c r="O129" s="566"/>
      <c r="P129" s="566"/>
      <c r="Q129" s="566"/>
      <c r="R129" s="566"/>
      <c r="S129" s="566"/>
      <c r="T129" s="566"/>
      <c r="U129" s="566"/>
      <c r="V129" s="566"/>
      <c r="W129" s="566"/>
      <c r="X129" s="566"/>
      <c r="Y129" s="566"/>
      <c r="Z129" s="566"/>
      <c r="AA129" s="566"/>
      <c r="AB129" s="566"/>
      <c r="AC129" s="566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660"/>
      <c r="AP129" s="660"/>
      <c r="AQ129" s="660"/>
      <c r="AR129" s="660"/>
      <c r="AS129" s="660"/>
      <c r="AT129" s="660"/>
      <c r="AU129" s="660"/>
      <c r="AV129" s="660"/>
      <c r="AW129" s="660"/>
      <c r="AX129" s="660"/>
      <c r="AY129" s="660"/>
      <c r="AZ129" s="660"/>
      <c r="BA129" s="660"/>
      <c r="BB129" s="660"/>
      <c r="BC129" s="660"/>
      <c r="BD129" s="6"/>
    </row>
    <row r="130" spans="2:56" ht="12" customHeight="1">
      <c r="B130" s="5"/>
      <c r="C130" s="566"/>
      <c r="D130" s="566"/>
      <c r="E130" s="566"/>
      <c r="F130" s="566"/>
      <c r="G130" s="566"/>
      <c r="H130" s="566"/>
      <c r="I130" s="566"/>
      <c r="J130" s="566"/>
      <c r="K130" s="566"/>
      <c r="L130" s="566"/>
      <c r="M130" s="566"/>
      <c r="N130" s="566"/>
      <c r="O130" s="566"/>
      <c r="P130" s="566"/>
      <c r="Q130" s="566"/>
      <c r="R130" s="566"/>
      <c r="S130" s="566"/>
      <c r="T130" s="566"/>
      <c r="U130" s="566"/>
      <c r="V130" s="566"/>
      <c r="W130" s="566"/>
      <c r="X130" s="566"/>
      <c r="Y130" s="566"/>
      <c r="Z130" s="566"/>
      <c r="AA130" s="566"/>
      <c r="AB130" s="566"/>
      <c r="AC130" s="566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660"/>
      <c r="AP130" s="660"/>
      <c r="AQ130" s="660"/>
      <c r="AR130" s="660"/>
      <c r="AS130" s="660"/>
      <c r="AT130" s="660"/>
      <c r="AU130" s="660"/>
      <c r="AV130" s="660"/>
      <c r="AW130" s="660"/>
      <c r="AX130" s="660"/>
      <c r="AY130" s="660"/>
      <c r="AZ130" s="660"/>
      <c r="BA130" s="660"/>
      <c r="BB130" s="660"/>
      <c r="BC130" s="660"/>
      <c r="BD130" s="6"/>
    </row>
    <row r="131" spans="2:56" ht="12" customHeight="1">
      <c r="B131" s="5"/>
      <c r="C131" s="566"/>
      <c r="D131" s="566"/>
      <c r="E131" s="566"/>
      <c r="F131" s="566"/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  <c r="Q131" s="566"/>
      <c r="R131" s="566"/>
      <c r="S131" s="566"/>
      <c r="T131" s="566"/>
      <c r="U131" s="566"/>
      <c r="V131" s="566"/>
      <c r="W131" s="566"/>
      <c r="X131" s="566"/>
      <c r="Y131" s="566"/>
      <c r="Z131" s="566"/>
      <c r="AA131" s="566"/>
      <c r="AB131" s="566"/>
      <c r="AC131" s="566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660"/>
      <c r="AP131" s="660"/>
      <c r="AQ131" s="660"/>
      <c r="AR131" s="660"/>
      <c r="AS131" s="660"/>
      <c r="AT131" s="660"/>
      <c r="AU131" s="660"/>
      <c r="AV131" s="660"/>
      <c r="AW131" s="660"/>
      <c r="AX131" s="660"/>
      <c r="AY131" s="660"/>
      <c r="AZ131" s="660"/>
      <c r="BA131" s="660"/>
      <c r="BB131" s="660"/>
      <c r="BC131" s="660"/>
      <c r="BD131" s="6"/>
    </row>
    <row r="132" spans="2:56" ht="12" customHeight="1">
      <c r="B132" s="5"/>
      <c r="C132" s="644">
        <v>1</v>
      </c>
      <c r="D132" s="644"/>
      <c r="E132" s="644"/>
      <c r="F132" s="644"/>
      <c r="G132" s="644"/>
      <c r="H132" s="644"/>
      <c r="I132" s="644">
        <v>2</v>
      </c>
      <c r="J132" s="644"/>
      <c r="K132" s="644"/>
      <c r="L132" s="644"/>
      <c r="M132" s="644"/>
      <c r="N132" s="644"/>
      <c r="O132" s="644">
        <v>3</v>
      </c>
      <c r="P132" s="644"/>
      <c r="Q132" s="644"/>
      <c r="R132" s="644"/>
      <c r="S132" s="644">
        <v>4</v>
      </c>
      <c r="T132" s="644"/>
      <c r="U132" s="644"/>
      <c r="V132" s="644"/>
      <c r="W132" s="644"/>
      <c r="X132" s="644"/>
      <c r="Y132" s="644">
        <v>5</v>
      </c>
      <c r="Z132" s="644"/>
      <c r="AA132" s="644"/>
      <c r="AB132" s="644"/>
      <c r="AC132" s="644">
        <v>6</v>
      </c>
      <c r="AD132" s="644"/>
      <c r="AE132" s="644"/>
      <c r="AF132" s="644"/>
      <c r="AG132" s="644"/>
      <c r="AH132" s="644"/>
      <c r="AI132" s="644">
        <v>7</v>
      </c>
      <c r="AJ132" s="644"/>
      <c r="AK132" s="644"/>
      <c r="AL132" s="644"/>
      <c r="AM132" s="644"/>
      <c r="AN132" s="644"/>
      <c r="AO132" s="644">
        <v>8</v>
      </c>
      <c r="AP132" s="644"/>
      <c r="AQ132" s="644"/>
      <c r="AR132" s="644"/>
      <c r="AS132" s="644"/>
      <c r="AT132" s="644">
        <v>9</v>
      </c>
      <c r="AU132" s="644"/>
      <c r="AV132" s="644"/>
      <c r="AW132" s="644"/>
      <c r="AX132" s="644"/>
      <c r="AY132" s="644">
        <v>10</v>
      </c>
      <c r="AZ132" s="644"/>
      <c r="BA132" s="644"/>
      <c r="BB132" s="644"/>
      <c r="BC132" s="644"/>
      <c r="BD132" s="6"/>
    </row>
    <row r="133" spans="2:56" ht="12" customHeight="1">
      <c r="B133" s="5"/>
      <c r="C133" s="662"/>
      <c r="D133" s="662"/>
      <c r="E133" s="662"/>
      <c r="F133" s="662"/>
      <c r="G133" s="662"/>
      <c r="H133" s="662"/>
      <c r="I133" s="661"/>
      <c r="J133" s="661"/>
      <c r="K133" s="661"/>
      <c r="L133" s="661"/>
      <c r="M133" s="661"/>
      <c r="N133" s="661"/>
      <c r="O133" s="661"/>
      <c r="P133" s="661"/>
      <c r="Q133" s="661"/>
      <c r="R133" s="661"/>
      <c r="S133" s="666">
        <f aca="true" t="shared" si="75" ref="S133:S147">ROUND(IF(O133+Y133=0,0,IF(O133+Y133&gt;I133,I133*O133/(O133+Y133),O133)),2)</f>
        <v>0</v>
      </c>
      <c r="T133" s="666"/>
      <c r="U133" s="666"/>
      <c r="V133" s="666"/>
      <c r="W133" s="666"/>
      <c r="X133" s="666"/>
      <c r="Y133" s="661"/>
      <c r="Z133" s="661"/>
      <c r="AA133" s="661"/>
      <c r="AB133" s="661"/>
      <c r="AC133" s="666">
        <f aca="true" t="shared" si="76" ref="AC133:AC147">ROUND(IF(O133+Y133=0,0,IF(O133+Y133&gt;I133,I133*Y133/(O133+Y133),Y133)),2)</f>
        <v>0</v>
      </c>
      <c r="AD133" s="666"/>
      <c r="AE133" s="666"/>
      <c r="AF133" s="666"/>
      <c r="AG133" s="666"/>
      <c r="AH133" s="666"/>
      <c r="AI133" s="666">
        <f>I133-S133-AC133</f>
        <v>0</v>
      </c>
      <c r="AJ133" s="666"/>
      <c r="AK133" s="666"/>
      <c r="AL133" s="666"/>
      <c r="AM133" s="666"/>
      <c r="AN133" s="666"/>
      <c r="AO133" s="661"/>
      <c r="AP133" s="661"/>
      <c r="AQ133" s="661"/>
      <c r="AR133" s="661"/>
      <c r="AS133" s="661"/>
      <c r="AT133" s="661"/>
      <c r="AU133" s="661"/>
      <c r="AV133" s="661"/>
      <c r="AW133" s="661"/>
      <c r="AX133" s="661"/>
      <c r="AY133" s="661"/>
      <c r="AZ133" s="661"/>
      <c r="BA133" s="661"/>
      <c r="BB133" s="661"/>
      <c r="BC133" s="661"/>
      <c r="BD133" s="6"/>
    </row>
    <row r="134" spans="2:56" ht="12" customHeight="1">
      <c r="B134" s="5"/>
      <c r="C134" s="663"/>
      <c r="D134" s="663"/>
      <c r="E134" s="663"/>
      <c r="F134" s="663"/>
      <c r="G134" s="663"/>
      <c r="H134" s="663"/>
      <c r="I134" s="664"/>
      <c r="J134" s="664"/>
      <c r="K134" s="664"/>
      <c r="L134" s="664"/>
      <c r="M134" s="664"/>
      <c r="N134" s="664"/>
      <c r="O134" s="664"/>
      <c r="P134" s="664"/>
      <c r="Q134" s="664"/>
      <c r="R134" s="664"/>
      <c r="S134" s="665">
        <f t="shared" si="75"/>
        <v>0</v>
      </c>
      <c r="T134" s="665"/>
      <c r="U134" s="665"/>
      <c r="V134" s="665"/>
      <c r="W134" s="665"/>
      <c r="X134" s="665"/>
      <c r="Y134" s="664"/>
      <c r="Z134" s="664"/>
      <c r="AA134" s="664"/>
      <c r="AB134" s="664"/>
      <c r="AC134" s="665">
        <f t="shared" si="76"/>
        <v>0</v>
      </c>
      <c r="AD134" s="665"/>
      <c r="AE134" s="665"/>
      <c r="AF134" s="665"/>
      <c r="AG134" s="665"/>
      <c r="AH134" s="665"/>
      <c r="AI134" s="665">
        <f>I134-S134-AC134</f>
        <v>0</v>
      </c>
      <c r="AJ134" s="665"/>
      <c r="AK134" s="665"/>
      <c r="AL134" s="665"/>
      <c r="AM134" s="665"/>
      <c r="AN134" s="665"/>
      <c r="AO134" s="664"/>
      <c r="AP134" s="664"/>
      <c r="AQ134" s="664"/>
      <c r="AR134" s="664"/>
      <c r="AS134" s="664"/>
      <c r="AT134" s="664"/>
      <c r="AU134" s="664"/>
      <c r="AV134" s="664"/>
      <c r="AW134" s="664"/>
      <c r="AX134" s="664"/>
      <c r="AY134" s="664"/>
      <c r="AZ134" s="664"/>
      <c r="BA134" s="664"/>
      <c r="BB134" s="664"/>
      <c r="BC134" s="664"/>
      <c r="BD134" s="6"/>
    </row>
    <row r="135" spans="2:56" ht="12" customHeight="1">
      <c r="B135" s="5"/>
      <c r="C135" s="663"/>
      <c r="D135" s="663"/>
      <c r="E135" s="663"/>
      <c r="F135" s="663"/>
      <c r="G135" s="663"/>
      <c r="H135" s="663"/>
      <c r="I135" s="664"/>
      <c r="J135" s="664"/>
      <c r="K135" s="664"/>
      <c r="L135" s="664"/>
      <c r="M135" s="664"/>
      <c r="N135" s="664"/>
      <c r="O135" s="664"/>
      <c r="P135" s="664"/>
      <c r="Q135" s="664"/>
      <c r="R135" s="664"/>
      <c r="S135" s="665">
        <f t="shared" si="75"/>
        <v>0</v>
      </c>
      <c r="T135" s="665"/>
      <c r="U135" s="665"/>
      <c r="V135" s="665"/>
      <c r="W135" s="665"/>
      <c r="X135" s="665"/>
      <c r="Y135" s="664"/>
      <c r="Z135" s="664"/>
      <c r="AA135" s="664"/>
      <c r="AB135" s="664"/>
      <c r="AC135" s="665">
        <f t="shared" si="76"/>
        <v>0</v>
      </c>
      <c r="AD135" s="665"/>
      <c r="AE135" s="665"/>
      <c r="AF135" s="665"/>
      <c r="AG135" s="665"/>
      <c r="AH135" s="665"/>
      <c r="AI135" s="665">
        <f>I135-S135-AC135</f>
        <v>0</v>
      </c>
      <c r="AJ135" s="665"/>
      <c r="AK135" s="665"/>
      <c r="AL135" s="665"/>
      <c r="AM135" s="665"/>
      <c r="AN135" s="665"/>
      <c r="AO135" s="664"/>
      <c r="AP135" s="664"/>
      <c r="AQ135" s="664"/>
      <c r="AR135" s="664"/>
      <c r="AS135" s="664"/>
      <c r="AT135" s="664"/>
      <c r="AU135" s="664"/>
      <c r="AV135" s="664"/>
      <c r="AW135" s="664"/>
      <c r="AX135" s="664"/>
      <c r="AY135" s="664"/>
      <c r="AZ135" s="664"/>
      <c r="BA135" s="664"/>
      <c r="BB135" s="664"/>
      <c r="BC135" s="664"/>
      <c r="BD135" s="6"/>
    </row>
    <row r="136" spans="2:56" ht="12" customHeight="1">
      <c r="B136" s="5"/>
      <c r="C136" s="663"/>
      <c r="D136" s="663"/>
      <c r="E136" s="663"/>
      <c r="F136" s="663"/>
      <c r="G136" s="663"/>
      <c r="H136" s="663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5">
        <f t="shared" si="75"/>
        <v>0</v>
      </c>
      <c r="T136" s="665"/>
      <c r="U136" s="665"/>
      <c r="V136" s="665"/>
      <c r="W136" s="665"/>
      <c r="X136" s="665"/>
      <c r="Y136" s="664"/>
      <c r="Z136" s="664"/>
      <c r="AA136" s="664"/>
      <c r="AB136" s="664"/>
      <c r="AC136" s="665">
        <f t="shared" si="76"/>
        <v>0</v>
      </c>
      <c r="AD136" s="665"/>
      <c r="AE136" s="665"/>
      <c r="AF136" s="665"/>
      <c r="AG136" s="665"/>
      <c r="AH136" s="665"/>
      <c r="AI136" s="665">
        <f>I136-S136-AC136</f>
        <v>0</v>
      </c>
      <c r="AJ136" s="665"/>
      <c r="AK136" s="665"/>
      <c r="AL136" s="665"/>
      <c r="AM136" s="665"/>
      <c r="AN136" s="665"/>
      <c r="AO136" s="664"/>
      <c r="AP136" s="664"/>
      <c r="AQ136" s="664"/>
      <c r="AR136" s="664"/>
      <c r="AS136" s="664"/>
      <c r="AT136" s="664"/>
      <c r="AU136" s="664"/>
      <c r="AV136" s="664"/>
      <c r="AW136" s="664"/>
      <c r="AX136" s="664"/>
      <c r="AY136" s="664"/>
      <c r="AZ136" s="664"/>
      <c r="BA136" s="664"/>
      <c r="BB136" s="664"/>
      <c r="BC136" s="664"/>
      <c r="BD136" s="6"/>
    </row>
    <row r="137" spans="2:56" ht="12" customHeight="1">
      <c r="B137" s="5"/>
      <c r="C137" s="663"/>
      <c r="D137" s="663"/>
      <c r="E137" s="663"/>
      <c r="F137" s="663"/>
      <c r="G137" s="663"/>
      <c r="H137" s="663"/>
      <c r="I137" s="664"/>
      <c r="J137" s="664"/>
      <c r="K137" s="664"/>
      <c r="L137" s="664"/>
      <c r="M137" s="664"/>
      <c r="N137" s="664"/>
      <c r="O137" s="664"/>
      <c r="P137" s="664"/>
      <c r="Q137" s="664"/>
      <c r="R137" s="664"/>
      <c r="S137" s="665">
        <f t="shared" si="75"/>
        <v>0</v>
      </c>
      <c r="T137" s="665"/>
      <c r="U137" s="665"/>
      <c r="V137" s="665"/>
      <c r="W137" s="665"/>
      <c r="X137" s="665"/>
      <c r="Y137" s="664"/>
      <c r="Z137" s="664"/>
      <c r="AA137" s="664"/>
      <c r="AB137" s="664"/>
      <c r="AC137" s="665">
        <f t="shared" si="76"/>
        <v>0</v>
      </c>
      <c r="AD137" s="665"/>
      <c r="AE137" s="665"/>
      <c r="AF137" s="665"/>
      <c r="AG137" s="665"/>
      <c r="AH137" s="665"/>
      <c r="AI137" s="665">
        <f aca="true" t="shared" si="77" ref="AI137:AI143">I137-S137-AC137</f>
        <v>0</v>
      </c>
      <c r="AJ137" s="665"/>
      <c r="AK137" s="665"/>
      <c r="AL137" s="665"/>
      <c r="AM137" s="665"/>
      <c r="AN137" s="665"/>
      <c r="AO137" s="664"/>
      <c r="AP137" s="664"/>
      <c r="AQ137" s="664"/>
      <c r="AR137" s="664"/>
      <c r="AS137" s="664"/>
      <c r="AT137" s="664"/>
      <c r="AU137" s="664"/>
      <c r="AV137" s="664"/>
      <c r="AW137" s="664"/>
      <c r="AX137" s="664"/>
      <c r="AY137" s="664"/>
      <c r="AZ137" s="664"/>
      <c r="BA137" s="664"/>
      <c r="BB137" s="664"/>
      <c r="BC137" s="664"/>
      <c r="BD137" s="6"/>
    </row>
    <row r="138" spans="2:56" ht="12" customHeight="1">
      <c r="B138" s="5"/>
      <c r="C138" s="663"/>
      <c r="D138" s="663"/>
      <c r="E138" s="663"/>
      <c r="F138" s="663"/>
      <c r="G138" s="663"/>
      <c r="H138" s="663"/>
      <c r="I138" s="664"/>
      <c r="J138" s="664"/>
      <c r="K138" s="664"/>
      <c r="L138" s="664"/>
      <c r="M138" s="664"/>
      <c r="N138" s="664"/>
      <c r="O138" s="664"/>
      <c r="P138" s="664"/>
      <c r="Q138" s="664"/>
      <c r="R138" s="664"/>
      <c r="S138" s="665">
        <f t="shared" si="75"/>
        <v>0</v>
      </c>
      <c r="T138" s="665"/>
      <c r="U138" s="665"/>
      <c r="V138" s="665"/>
      <c r="W138" s="665"/>
      <c r="X138" s="665"/>
      <c r="Y138" s="664"/>
      <c r="Z138" s="664"/>
      <c r="AA138" s="664"/>
      <c r="AB138" s="664"/>
      <c r="AC138" s="665">
        <f t="shared" si="76"/>
        <v>0</v>
      </c>
      <c r="AD138" s="665"/>
      <c r="AE138" s="665"/>
      <c r="AF138" s="665"/>
      <c r="AG138" s="665"/>
      <c r="AH138" s="665"/>
      <c r="AI138" s="665">
        <f t="shared" si="77"/>
        <v>0</v>
      </c>
      <c r="AJ138" s="665"/>
      <c r="AK138" s="665"/>
      <c r="AL138" s="665"/>
      <c r="AM138" s="665"/>
      <c r="AN138" s="665"/>
      <c r="AO138" s="664"/>
      <c r="AP138" s="664"/>
      <c r="AQ138" s="664"/>
      <c r="AR138" s="664"/>
      <c r="AS138" s="664"/>
      <c r="AT138" s="664"/>
      <c r="AU138" s="664"/>
      <c r="AV138" s="664"/>
      <c r="AW138" s="664"/>
      <c r="AX138" s="664"/>
      <c r="AY138" s="664"/>
      <c r="AZ138" s="664"/>
      <c r="BA138" s="664"/>
      <c r="BB138" s="664"/>
      <c r="BC138" s="664"/>
      <c r="BD138" s="6"/>
    </row>
    <row r="139" spans="2:56" ht="12" customHeight="1">
      <c r="B139" s="5"/>
      <c r="C139" s="663"/>
      <c r="D139" s="663"/>
      <c r="E139" s="663"/>
      <c r="F139" s="663"/>
      <c r="G139" s="663"/>
      <c r="H139" s="663"/>
      <c r="I139" s="664"/>
      <c r="J139" s="664"/>
      <c r="K139" s="664"/>
      <c r="L139" s="664"/>
      <c r="M139" s="664"/>
      <c r="N139" s="664"/>
      <c r="O139" s="664"/>
      <c r="P139" s="664"/>
      <c r="Q139" s="664"/>
      <c r="R139" s="664"/>
      <c r="S139" s="665">
        <f t="shared" si="75"/>
        <v>0</v>
      </c>
      <c r="T139" s="665"/>
      <c r="U139" s="665"/>
      <c r="V139" s="665"/>
      <c r="W139" s="665"/>
      <c r="X139" s="665"/>
      <c r="Y139" s="664"/>
      <c r="Z139" s="664"/>
      <c r="AA139" s="664"/>
      <c r="AB139" s="664"/>
      <c r="AC139" s="665">
        <f t="shared" si="76"/>
        <v>0</v>
      </c>
      <c r="AD139" s="665"/>
      <c r="AE139" s="665"/>
      <c r="AF139" s="665"/>
      <c r="AG139" s="665"/>
      <c r="AH139" s="665"/>
      <c r="AI139" s="665">
        <f t="shared" si="77"/>
        <v>0</v>
      </c>
      <c r="AJ139" s="665"/>
      <c r="AK139" s="665"/>
      <c r="AL139" s="665"/>
      <c r="AM139" s="665"/>
      <c r="AN139" s="665"/>
      <c r="AO139" s="664"/>
      <c r="AP139" s="664"/>
      <c r="AQ139" s="664"/>
      <c r="AR139" s="664"/>
      <c r="AS139" s="664"/>
      <c r="AT139" s="664"/>
      <c r="AU139" s="664"/>
      <c r="AV139" s="664"/>
      <c r="AW139" s="664"/>
      <c r="AX139" s="664"/>
      <c r="AY139" s="664"/>
      <c r="AZ139" s="664"/>
      <c r="BA139" s="664"/>
      <c r="BB139" s="664"/>
      <c r="BC139" s="664"/>
      <c r="BD139" s="6"/>
    </row>
    <row r="140" spans="2:56" ht="12" customHeight="1">
      <c r="B140" s="5"/>
      <c r="C140" s="663"/>
      <c r="D140" s="663"/>
      <c r="E140" s="663"/>
      <c r="F140" s="663"/>
      <c r="G140" s="663"/>
      <c r="H140" s="663"/>
      <c r="I140" s="664"/>
      <c r="J140" s="664"/>
      <c r="K140" s="664"/>
      <c r="L140" s="664"/>
      <c r="M140" s="664"/>
      <c r="N140" s="664"/>
      <c r="O140" s="664"/>
      <c r="P140" s="664"/>
      <c r="Q140" s="664"/>
      <c r="R140" s="664"/>
      <c r="S140" s="665">
        <f t="shared" si="75"/>
        <v>0</v>
      </c>
      <c r="T140" s="665"/>
      <c r="U140" s="665"/>
      <c r="V140" s="665"/>
      <c r="W140" s="665"/>
      <c r="X140" s="665"/>
      <c r="Y140" s="664"/>
      <c r="Z140" s="664"/>
      <c r="AA140" s="664"/>
      <c r="AB140" s="664"/>
      <c r="AC140" s="665">
        <f t="shared" si="76"/>
        <v>0</v>
      </c>
      <c r="AD140" s="665"/>
      <c r="AE140" s="665"/>
      <c r="AF140" s="665"/>
      <c r="AG140" s="665"/>
      <c r="AH140" s="665"/>
      <c r="AI140" s="665">
        <f t="shared" si="77"/>
        <v>0</v>
      </c>
      <c r="AJ140" s="665"/>
      <c r="AK140" s="665"/>
      <c r="AL140" s="665"/>
      <c r="AM140" s="665"/>
      <c r="AN140" s="665"/>
      <c r="AO140" s="664"/>
      <c r="AP140" s="664"/>
      <c r="AQ140" s="664"/>
      <c r="AR140" s="664"/>
      <c r="AS140" s="664"/>
      <c r="AT140" s="664"/>
      <c r="AU140" s="664"/>
      <c r="AV140" s="664"/>
      <c r="AW140" s="664"/>
      <c r="AX140" s="664"/>
      <c r="AY140" s="664"/>
      <c r="AZ140" s="664"/>
      <c r="BA140" s="664"/>
      <c r="BB140" s="664"/>
      <c r="BC140" s="664"/>
      <c r="BD140" s="6"/>
    </row>
    <row r="141" spans="2:56" ht="12" customHeight="1">
      <c r="B141" s="5"/>
      <c r="C141" s="663"/>
      <c r="D141" s="663"/>
      <c r="E141" s="663"/>
      <c r="F141" s="663"/>
      <c r="G141" s="663"/>
      <c r="H141" s="663"/>
      <c r="I141" s="664"/>
      <c r="J141" s="664"/>
      <c r="K141" s="664"/>
      <c r="L141" s="664"/>
      <c r="M141" s="664"/>
      <c r="N141" s="664"/>
      <c r="O141" s="664"/>
      <c r="P141" s="664"/>
      <c r="Q141" s="664"/>
      <c r="R141" s="664"/>
      <c r="S141" s="665">
        <f t="shared" si="75"/>
        <v>0</v>
      </c>
      <c r="T141" s="665"/>
      <c r="U141" s="665"/>
      <c r="V141" s="665"/>
      <c r="W141" s="665"/>
      <c r="X141" s="665"/>
      <c r="Y141" s="664"/>
      <c r="Z141" s="664"/>
      <c r="AA141" s="664"/>
      <c r="AB141" s="664"/>
      <c r="AC141" s="665">
        <f t="shared" si="76"/>
        <v>0</v>
      </c>
      <c r="AD141" s="665"/>
      <c r="AE141" s="665"/>
      <c r="AF141" s="665"/>
      <c r="AG141" s="665"/>
      <c r="AH141" s="665"/>
      <c r="AI141" s="665">
        <f t="shared" si="77"/>
        <v>0</v>
      </c>
      <c r="AJ141" s="665"/>
      <c r="AK141" s="665"/>
      <c r="AL141" s="665"/>
      <c r="AM141" s="665"/>
      <c r="AN141" s="665"/>
      <c r="AO141" s="664"/>
      <c r="AP141" s="664"/>
      <c r="AQ141" s="664"/>
      <c r="AR141" s="664"/>
      <c r="AS141" s="664"/>
      <c r="AT141" s="664"/>
      <c r="AU141" s="664"/>
      <c r="AV141" s="664"/>
      <c r="AW141" s="664"/>
      <c r="AX141" s="664"/>
      <c r="AY141" s="664"/>
      <c r="AZ141" s="664"/>
      <c r="BA141" s="664"/>
      <c r="BB141" s="664"/>
      <c r="BC141" s="664"/>
      <c r="BD141" s="6"/>
    </row>
    <row r="142" spans="2:56" ht="12" customHeight="1">
      <c r="B142" s="5"/>
      <c r="C142" s="663"/>
      <c r="D142" s="663"/>
      <c r="E142" s="663"/>
      <c r="F142" s="663"/>
      <c r="G142" s="663"/>
      <c r="H142" s="663"/>
      <c r="I142" s="664"/>
      <c r="J142" s="664"/>
      <c r="K142" s="664"/>
      <c r="L142" s="664"/>
      <c r="M142" s="664"/>
      <c r="N142" s="664"/>
      <c r="O142" s="664"/>
      <c r="P142" s="664"/>
      <c r="Q142" s="664"/>
      <c r="R142" s="664"/>
      <c r="S142" s="665">
        <f t="shared" si="75"/>
        <v>0</v>
      </c>
      <c r="T142" s="665"/>
      <c r="U142" s="665"/>
      <c r="V142" s="665"/>
      <c r="W142" s="665"/>
      <c r="X142" s="665"/>
      <c r="Y142" s="664"/>
      <c r="Z142" s="664"/>
      <c r="AA142" s="664"/>
      <c r="AB142" s="664"/>
      <c r="AC142" s="665">
        <f t="shared" si="76"/>
        <v>0</v>
      </c>
      <c r="AD142" s="665"/>
      <c r="AE142" s="665"/>
      <c r="AF142" s="665"/>
      <c r="AG142" s="665"/>
      <c r="AH142" s="665"/>
      <c r="AI142" s="665">
        <f t="shared" si="77"/>
        <v>0</v>
      </c>
      <c r="AJ142" s="665"/>
      <c r="AK142" s="665"/>
      <c r="AL142" s="665"/>
      <c r="AM142" s="665"/>
      <c r="AN142" s="665"/>
      <c r="AO142" s="664"/>
      <c r="AP142" s="664"/>
      <c r="AQ142" s="664"/>
      <c r="AR142" s="664"/>
      <c r="AS142" s="664"/>
      <c r="AT142" s="664"/>
      <c r="AU142" s="664"/>
      <c r="AV142" s="664"/>
      <c r="AW142" s="664"/>
      <c r="AX142" s="664"/>
      <c r="AY142" s="664"/>
      <c r="AZ142" s="664"/>
      <c r="BA142" s="664"/>
      <c r="BB142" s="664"/>
      <c r="BC142" s="664"/>
      <c r="BD142" s="6"/>
    </row>
    <row r="143" spans="2:56" ht="12" customHeight="1">
      <c r="B143" s="5"/>
      <c r="C143" s="663"/>
      <c r="D143" s="663"/>
      <c r="E143" s="663"/>
      <c r="F143" s="663"/>
      <c r="G143" s="663"/>
      <c r="H143" s="663"/>
      <c r="I143" s="664"/>
      <c r="J143" s="664"/>
      <c r="K143" s="664"/>
      <c r="L143" s="664"/>
      <c r="M143" s="664"/>
      <c r="N143" s="664"/>
      <c r="O143" s="664"/>
      <c r="P143" s="664"/>
      <c r="Q143" s="664"/>
      <c r="R143" s="664"/>
      <c r="S143" s="665">
        <f t="shared" si="75"/>
        <v>0</v>
      </c>
      <c r="T143" s="665"/>
      <c r="U143" s="665"/>
      <c r="V143" s="665"/>
      <c r="W143" s="665"/>
      <c r="X143" s="665"/>
      <c r="Y143" s="664"/>
      <c r="Z143" s="664"/>
      <c r="AA143" s="664"/>
      <c r="AB143" s="664"/>
      <c r="AC143" s="665">
        <f t="shared" si="76"/>
        <v>0</v>
      </c>
      <c r="AD143" s="665"/>
      <c r="AE143" s="665"/>
      <c r="AF143" s="665"/>
      <c r="AG143" s="665"/>
      <c r="AH143" s="665"/>
      <c r="AI143" s="665">
        <f t="shared" si="77"/>
        <v>0</v>
      </c>
      <c r="AJ143" s="665"/>
      <c r="AK143" s="665"/>
      <c r="AL143" s="665"/>
      <c r="AM143" s="665"/>
      <c r="AN143" s="665"/>
      <c r="AO143" s="664"/>
      <c r="AP143" s="664"/>
      <c r="AQ143" s="664"/>
      <c r="AR143" s="664"/>
      <c r="AS143" s="664"/>
      <c r="AT143" s="664"/>
      <c r="AU143" s="664"/>
      <c r="AV143" s="664"/>
      <c r="AW143" s="664"/>
      <c r="AX143" s="664"/>
      <c r="AY143" s="664"/>
      <c r="AZ143" s="664"/>
      <c r="BA143" s="664"/>
      <c r="BB143" s="664"/>
      <c r="BC143" s="664"/>
      <c r="BD143" s="6"/>
    </row>
    <row r="144" spans="2:56" ht="12" customHeight="1">
      <c r="B144" s="5"/>
      <c r="C144" s="663"/>
      <c r="D144" s="663"/>
      <c r="E144" s="663"/>
      <c r="F144" s="663"/>
      <c r="G144" s="663"/>
      <c r="H144" s="663"/>
      <c r="I144" s="664"/>
      <c r="J144" s="664"/>
      <c r="K144" s="664"/>
      <c r="L144" s="664"/>
      <c r="M144" s="664"/>
      <c r="N144" s="664"/>
      <c r="O144" s="664"/>
      <c r="P144" s="664"/>
      <c r="Q144" s="664"/>
      <c r="R144" s="664"/>
      <c r="S144" s="665">
        <f t="shared" si="75"/>
        <v>0</v>
      </c>
      <c r="T144" s="665"/>
      <c r="U144" s="665"/>
      <c r="V144" s="665"/>
      <c r="W144" s="665"/>
      <c r="X144" s="665"/>
      <c r="Y144" s="664"/>
      <c r="Z144" s="664"/>
      <c r="AA144" s="664"/>
      <c r="AB144" s="664"/>
      <c r="AC144" s="665">
        <f t="shared" si="76"/>
        <v>0</v>
      </c>
      <c r="AD144" s="665"/>
      <c r="AE144" s="665"/>
      <c r="AF144" s="665"/>
      <c r="AG144" s="665"/>
      <c r="AH144" s="665"/>
      <c r="AI144" s="665">
        <f>I144-S144-AC144</f>
        <v>0</v>
      </c>
      <c r="AJ144" s="665"/>
      <c r="AK144" s="665"/>
      <c r="AL144" s="665"/>
      <c r="AM144" s="665"/>
      <c r="AN144" s="665"/>
      <c r="AO144" s="664"/>
      <c r="AP144" s="664"/>
      <c r="AQ144" s="664"/>
      <c r="AR144" s="664"/>
      <c r="AS144" s="664"/>
      <c r="AT144" s="664"/>
      <c r="AU144" s="664"/>
      <c r="AV144" s="664"/>
      <c r="AW144" s="664"/>
      <c r="AX144" s="664"/>
      <c r="AY144" s="664"/>
      <c r="AZ144" s="664"/>
      <c r="BA144" s="664"/>
      <c r="BB144" s="664"/>
      <c r="BC144" s="664"/>
      <c r="BD144" s="6"/>
    </row>
    <row r="145" spans="2:56" ht="12" customHeight="1">
      <c r="B145" s="5"/>
      <c r="C145" s="663"/>
      <c r="D145" s="663"/>
      <c r="E145" s="663"/>
      <c r="F145" s="663"/>
      <c r="G145" s="663"/>
      <c r="H145" s="663"/>
      <c r="I145" s="664"/>
      <c r="J145" s="664"/>
      <c r="K145" s="664"/>
      <c r="L145" s="664"/>
      <c r="M145" s="664"/>
      <c r="N145" s="664"/>
      <c r="O145" s="664"/>
      <c r="P145" s="664"/>
      <c r="Q145" s="664"/>
      <c r="R145" s="664"/>
      <c r="S145" s="665">
        <f t="shared" si="75"/>
        <v>0</v>
      </c>
      <c r="T145" s="665"/>
      <c r="U145" s="665"/>
      <c r="V145" s="665"/>
      <c r="W145" s="665"/>
      <c r="X145" s="665"/>
      <c r="Y145" s="664"/>
      <c r="Z145" s="664"/>
      <c r="AA145" s="664"/>
      <c r="AB145" s="664"/>
      <c r="AC145" s="665">
        <f t="shared" si="76"/>
        <v>0</v>
      </c>
      <c r="AD145" s="665"/>
      <c r="AE145" s="665"/>
      <c r="AF145" s="665"/>
      <c r="AG145" s="665"/>
      <c r="AH145" s="665"/>
      <c r="AI145" s="665">
        <f>I145-S145-AC145</f>
        <v>0</v>
      </c>
      <c r="AJ145" s="665"/>
      <c r="AK145" s="665"/>
      <c r="AL145" s="665"/>
      <c r="AM145" s="665"/>
      <c r="AN145" s="665"/>
      <c r="AO145" s="664"/>
      <c r="AP145" s="664"/>
      <c r="AQ145" s="664"/>
      <c r="AR145" s="664"/>
      <c r="AS145" s="664"/>
      <c r="AT145" s="664"/>
      <c r="AU145" s="664"/>
      <c r="AV145" s="664"/>
      <c r="AW145" s="664"/>
      <c r="AX145" s="664"/>
      <c r="AY145" s="664"/>
      <c r="AZ145" s="664"/>
      <c r="BA145" s="664"/>
      <c r="BB145" s="664"/>
      <c r="BC145" s="664"/>
      <c r="BD145" s="6"/>
    </row>
    <row r="146" spans="2:56" ht="12" customHeight="1">
      <c r="B146" s="5"/>
      <c r="C146" s="663"/>
      <c r="D146" s="663"/>
      <c r="E146" s="663"/>
      <c r="F146" s="663"/>
      <c r="G146" s="663"/>
      <c r="H146" s="663"/>
      <c r="I146" s="664"/>
      <c r="J146" s="664"/>
      <c r="K146" s="664"/>
      <c r="L146" s="664"/>
      <c r="M146" s="664"/>
      <c r="N146" s="664"/>
      <c r="O146" s="664"/>
      <c r="P146" s="664"/>
      <c r="Q146" s="664"/>
      <c r="R146" s="664"/>
      <c r="S146" s="665">
        <f t="shared" si="75"/>
        <v>0</v>
      </c>
      <c r="T146" s="665"/>
      <c r="U146" s="665"/>
      <c r="V146" s="665"/>
      <c r="W146" s="665"/>
      <c r="X146" s="665"/>
      <c r="Y146" s="664"/>
      <c r="Z146" s="664"/>
      <c r="AA146" s="664"/>
      <c r="AB146" s="664"/>
      <c r="AC146" s="665">
        <f t="shared" si="76"/>
        <v>0</v>
      </c>
      <c r="AD146" s="665"/>
      <c r="AE146" s="665"/>
      <c r="AF146" s="665"/>
      <c r="AG146" s="665"/>
      <c r="AH146" s="665"/>
      <c r="AI146" s="665">
        <f>I146-S146-AC146</f>
        <v>0</v>
      </c>
      <c r="AJ146" s="665"/>
      <c r="AK146" s="665"/>
      <c r="AL146" s="665"/>
      <c r="AM146" s="665"/>
      <c r="AN146" s="665"/>
      <c r="AO146" s="664"/>
      <c r="AP146" s="664"/>
      <c r="AQ146" s="664"/>
      <c r="AR146" s="664"/>
      <c r="AS146" s="664"/>
      <c r="AT146" s="664"/>
      <c r="AU146" s="664"/>
      <c r="AV146" s="664"/>
      <c r="AW146" s="664"/>
      <c r="AX146" s="664"/>
      <c r="AY146" s="664"/>
      <c r="AZ146" s="664"/>
      <c r="BA146" s="664"/>
      <c r="BB146" s="664"/>
      <c r="BC146" s="664"/>
      <c r="BD146" s="6"/>
    </row>
    <row r="147" spans="2:56" ht="12" customHeight="1">
      <c r="B147" s="5"/>
      <c r="C147" s="668"/>
      <c r="D147" s="668"/>
      <c r="E147" s="668"/>
      <c r="F147" s="668"/>
      <c r="G147" s="668"/>
      <c r="H147" s="668"/>
      <c r="I147" s="667"/>
      <c r="J147" s="667"/>
      <c r="K147" s="667"/>
      <c r="L147" s="667"/>
      <c r="M147" s="667"/>
      <c r="N147" s="667"/>
      <c r="O147" s="667"/>
      <c r="P147" s="667"/>
      <c r="Q147" s="667"/>
      <c r="R147" s="667"/>
      <c r="S147" s="669">
        <f t="shared" si="75"/>
        <v>0</v>
      </c>
      <c r="T147" s="669"/>
      <c r="U147" s="669"/>
      <c r="V147" s="669"/>
      <c r="W147" s="669"/>
      <c r="X147" s="669"/>
      <c r="Y147" s="667"/>
      <c r="Z147" s="667"/>
      <c r="AA147" s="667"/>
      <c r="AB147" s="667"/>
      <c r="AC147" s="669">
        <f t="shared" si="76"/>
        <v>0</v>
      </c>
      <c r="AD147" s="669"/>
      <c r="AE147" s="669"/>
      <c r="AF147" s="669"/>
      <c r="AG147" s="669"/>
      <c r="AH147" s="669"/>
      <c r="AI147" s="669">
        <f>I147-S147-AC147</f>
        <v>0</v>
      </c>
      <c r="AJ147" s="669"/>
      <c r="AK147" s="669"/>
      <c r="AL147" s="669"/>
      <c r="AM147" s="669"/>
      <c r="AN147" s="669"/>
      <c r="AO147" s="667"/>
      <c r="AP147" s="667"/>
      <c r="AQ147" s="667"/>
      <c r="AR147" s="667"/>
      <c r="AS147" s="667"/>
      <c r="AT147" s="667"/>
      <c r="AU147" s="667"/>
      <c r="AV147" s="667"/>
      <c r="AW147" s="667"/>
      <c r="AX147" s="667"/>
      <c r="AY147" s="667"/>
      <c r="AZ147" s="667"/>
      <c r="BA147" s="667"/>
      <c r="BB147" s="667"/>
      <c r="BC147" s="667"/>
      <c r="BD147" s="6"/>
    </row>
    <row r="148" spans="2:153" s="9" customFormat="1" ht="12" customHeight="1">
      <c r="B148" s="7"/>
      <c r="C148" s="672" t="s">
        <v>329</v>
      </c>
      <c r="D148" s="672"/>
      <c r="E148" s="672"/>
      <c r="F148" s="672"/>
      <c r="G148" s="672"/>
      <c r="H148" s="672"/>
      <c r="I148" s="673">
        <f>SUM(I133:N147)</f>
        <v>0</v>
      </c>
      <c r="J148" s="673"/>
      <c r="K148" s="673"/>
      <c r="L148" s="673"/>
      <c r="M148" s="673"/>
      <c r="N148" s="673"/>
      <c r="O148" s="673">
        <f>SUM(O133:R147)</f>
        <v>0</v>
      </c>
      <c r="P148" s="673"/>
      <c r="Q148" s="673"/>
      <c r="R148" s="673"/>
      <c r="S148" s="671">
        <f>SUM(S133:X147)</f>
        <v>0</v>
      </c>
      <c r="T148" s="671"/>
      <c r="U148" s="671"/>
      <c r="V148" s="671"/>
      <c r="W148" s="671"/>
      <c r="X148" s="671"/>
      <c r="Y148" s="673">
        <f>SUM(Y133:AB147)</f>
        <v>0</v>
      </c>
      <c r="Z148" s="673"/>
      <c r="AA148" s="673"/>
      <c r="AB148" s="673"/>
      <c r="AC148" s="671">
        <f>SUM(AC133:AH147)</f>
        <v>0</v>
      </c>
      <c r="AD148" s="671"/>
      <c r="AE148" s="671"/>
      <c r="AF148" s="671"/>
      <c r="AG148" s="671"/>
      <c r="AH148" s="671"/>
      <c r="AI148" s="671">
        <f>SUM(AI133:AN147)</f>
        <v>0</v>
      </c>
      <c r="AJ148" s="671"/>
      <c r="AK148" s="671"/>
      <c r="AL148" s="671"/>
      <c r="AM148" s="671"/>
      <c r="AN148" s="671"/>
      <c r="AO148" s="670">
        <f>SUM(AO133:AS147)</f>
        <v>0</v>
      </c>
      <c r="AP148" s="670"/>
      <c r="AQ148" s="670"/>
      <c r="AR148" s="670"/>
      <c r="AS148" s="670"/>
      <c r="AT148" s="670">
        <f>SUM(AT133:AX147)</f>
        <v>0</v>
      </c>
      <c r="AU148" s="670"/>
      <c r="AV148" s="670"/>
      <c r="AW148" s="670"/>
      <c r="AX148" s="670"/>
      <c r="AY148" s="670">
        <f>SUM(AY133:BC147)</f>
        <v>0</v>
      </c>
      <c r="AZ148" s="670"/>
      <c r="BA148" s="670"/>
      <c r="BB148" s="670"/>
      <c r="BC148" s="670"/>
      <c r="BD148" s="8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</row>
    <row r="149" spans="2:153" s="9" customFormat="1" ht="12" customHeight="1">
      <c r="B149" s="7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8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</row>
    <row r="150" spans="2:56" ht="12" customHeight="1">
      <c r="B150" s="5"/>
      <c r="C150" s="583" t="s">
        <v>314</v>
      </c>
      <c r="D150" s="583"/>
      <c r="E150" s="583"/>
      <c r="F150" s="583"/>
      <c r="G150" s="583"/>
      <c r="H150" s="583"/>
      <c r="I150" s="583"/>
      <c r="J150" s="583"/>
      <c r="K150" s="583"/>
      <c r="L150" s="583"/>
      <c r="M150" s="583"/>
      <c r="N150" s="583"/>
      <c r="O150" s="583"/>
      <c r="P150" s="583"/>
      <c r="Q150" s="583"/>
      <c r="R150" s="583"/>
      <c r="S150" s="583"/>
      <c r="T150" s="583"/>
      <c r="U150" s="583"/>
      <c r="V150" s="583"/>
      <c r="W150" s="583"/>
      <c r="X150" s="583"/>
      <c r="Y150" s="583"/>
      <c r="Z150" s="583"/>
      <c r="AA150" s="583"/>
      <c r="AB150" s="583"/>
      <c r="AC150" s="583"/>
      <c r="AD150" s="583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  <c r="AP150" s="583"/>
      <c r="AQ150" s="583"/>
      <c r="AR150" s="583"/>
      <c r="AS150" s="583"/>
      <c r="AT150" s="583"/>
      <c r="AU150" s="583"/>
      <c r="AV150" s="583"/>
      <c r="AW150" s="583"/>
      <c r="AX150" s="583"/>
      <c r="AY150" s="583"/>
      <c r="AZ150" s="583"/>
      <c r="BA150" s="583"/>
      <c r="BB150" s="583"/>
      <c r="BC150" s="583"/>
      <c r="BD150" s="6"/>
    </row>
    <row r="151" spans="2:56" ht="12" customHeight="1">
      <c r="B151" s="5"/>
      <c r="C151" s="583" t="s">
        <v>331</v>
      </c>
      <c r="D151" s="583"/>
      <c r="E151" s="583"/>
      <c r="F151" s="583"/>
      <c r="G151" s="583"/>
      <c r="H151" s="583"/>
      <c r="I151" s="583"/>
      <c r="J151" s="583"/>
      <c r="K151" s="583"/>
      <c r="L151" s="583"/>
      <c r="M151" s="583"/>
      <c r="N151" s="583"/>
      <c r="O151" s="583"/>
      <c r="P151" s="583"/>
      <c r="Q151" s="583"/>
      <c r="R151" s="583"/>
      <c r="S151" s="583"/>
      <c r="T151" s="583"/>
      <c r="U151" s="583"/>
      <c r="V151" s="583"/>
      <c r="W151" s="583"/>
      <c r="X151" s="583"/>
      <c r="Y151" s="583"/>
      <c r="Z151" s="583"/>
      <c r="AA151" s="583"/>
      <c r="AB151" s="583"/>
      <c r="AC151" s="583"/>
      <c r="AD151" s="583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  <c r="AP151" s="583"/>
      <c r="AQ151" s="583"/>
      <c r="AR151" s="583"/>
      <c r="AS151" s="583"/>
      <c r="AT151" s="583"/>
      <c r="AU151" s="583"/>
      <c r="AV151" s="583"/>
      <c r="AW151" s="583"/>
      <c r="AX151" s="583"/>
      <c r="AY151" s="583"/>
      <c r="AZ151" s="583"/>
      <c r="BA151" s="583"/>
      <c r="BB151" s="583"/>
      <c r="BC151" s="583"/>
      <c r="BD151" s="6"/>
    </row>
    <row r="152" spans="2:56" ht="12" customHeight="1">
      <c r="B152" s="5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140"/>
      <c r="T152" s="140"/>
      <c r="U152" s="140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143" t="s">
        <v>199</v>
      </c>
      <c r="BD152" s="6"/>
    </row>
    <row r="153" spans="2:166" ht="12" customHeight="1">
      <c r="B153" s="5"/>
      <c r="C153" s="660" t="s">
        <v>536</v>
      </c>
      <c r="D153" s="660"/>
      <c r="E153" s="620" t="s">
        <v>537</v>
      </c>
      <c r="F153" s="620"/>
      <c r="G153" s="620"/>
      <c r="H153" s="620"/>
      <c r="I153" s="620"/>
      <c r="J153" s="620"/>
      <c r="K153" s="620"/>
      <c r="L153" s="620"/>
      <c r="M153" s="620"/>
      <c r="N153" s="620"/>
      <c r="O153" s="620"/>
      <c r="P153" s="620"/>
      <c r="Q153" s="620"/>
      <c r="R153" s="620"/>
      <c r="S153" s="620"/>
      <c r="T153" s="620"/>
      <c r="U153" s="620"/>
      <c r="V153" s="620"/>
      <c r="W153" s="620"/>
      <c r="X153" s="689" t="s">
        <v>540</v>
      </c>
      <c r="Y153" s="622"/>
      <c r="Z153" s="622"/>
      <c r="AA153" s="623"/>
      <c r="AB153" s="620" t="s">
        <v>558</v>
      </c>
      <c r="AC153" s="620"/>
      <c r="AD153" s="620"/>
      <c r="AE153" s="620"/>
      <c r="AF153" s="620"/>
      <c r="AG153" s="620"/>
      <c r="AH153" s="620"/>
      <c r="AI153" s="620"/>
      <c r="AJ153" s="620"/>
      <c r="AK153" s="620"/>
      <c r="AL153" s="620"/>
      <c r="AM153" s="620"/>
      <c r="AN153" s="620"/>
      <c r="AO153" s="620"/>
      <c r="AP153" s="620"/>
      <c r="AQ153" s="620"/>
      <c r="AR153" s="620"/>
      <c r="AS153" s="620"/>
      <c r="AT153" s="620"/>
      <c r="AU153" s="620"/>
      <c r="AV153" s="620"/>
      <c r="AW153" s="620"/>
      <c r="AX153" s="620"/>
      <c r="AY153" s="620"/>
      <c r="AZ153" s="620"/>
      <c r="BA153" s="620"/>
      <c r="BB153" s="620"/>
      <c r="BC153" s="620"/>
      <c r="BD153" s="6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</row>
    <row r="154" spans="2:166" ht="12" customHeight="1">
      <c r="B154" s="5"/>
      <c r="C154" s="660"/>
      <c r="D154" s="660"/>
      <c r="E154" s="620"/>
      <c r="F154" s="620"/>
      <c r="G154" s="620"/>
      <c r="H154" s="620"/>
      <c r="I154" s="620"/>
      <c r="J154" s="620"/>
      <c r="K154" s="620"/>
      <c r="L154" s="620"/>
      <c r="M154" s="620"/>
      <c r="N154" s="620"/>
      <c r="O154" s="620"/>
      <c r="P154" s="620"/>
      <c r="Q154" s="620"/>
      <c r="R154" s="620"/>
      <c r="S154" s="620"/>
      <c r="T154" s="620"/>
      <c r="U154" s="620"/>
      <c r="V154" s="620"/>
      <c r="W154" s="620"/>
      <c r="X154" s="624"/>
      <c r="Y154" s="625"/>
      <c r="Z154" s="625"/>
      <c r="AA154" s="626"/>
      <c r="AB154" s="518">
        <f>IF(AB12=0," ",AB12)</f>
        <v>0.25</v>
      </c>
      <c r="AC154" s="519"/>
      <c r="AD154" s="519"/>
      <c r="AE154" s="520"/>
      <c r="AF154" s="518">
        <f>IF(AF12=0," ",AF12)</f>
        <v>0.18</v>
      </c>
      <c r="AG154" s="519"/>
      <c r="AH154" s="519"/>
      <c r="AI154" s="520"/>
      <c r="AJ154" s="518">
        <f>IF(AJ12=0," ",AJ12)</f>
        <v>0.12</v>
      </c>
      <c r="AK154" s="519"/>
      <c r="AL154" s="519"/>
      <c r="AM154" s="520"/>
      <c r="AN154" s="518">
        <f>IF(AN12=0," ",AN12)</f>
        <v>0.1</v>
      </c>
      <c r="AO154" s="519"/>
      <c r="AP154" s="519"/>
      <c r="AQ154" s="520"/>
      <c r="AR154" s="518">
        <f>IF(AR12=0," ",AR12)</f>
        <v>0.09</v>
      </c>
      <c r="AS154" s="519"/>
      <c r="AT154" s="519"/>
      <c r="AU154" s="520"/>
      <c r="AV154" s="518">
        <f>IF(AV12=0," ",AV12)</f>
        <v>0.06</v>
      </c>
      <c r="AW154" s="519"/>
      <c r="AX154" s="519"/>
      <c r="AY154" s="520"/>
      <c r="AZ154" s="518">
        <f>IF(AZ12=0," ",AZ12)</f>
        <v>0.01</v>
      </c>
      <c r="BA154" s="519"/>
      <c r="BB154" s="519"/>
      <c r="BC154" s="520"/>
      <c r="BD154" s="6"/>
      <c r="BF154" s="385">
        <f>BF55</f>
        <v>1</v>
      </c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</row>
    <row r="155" spans="2:166" s="12" customFormat="1" ht="12" customHeight="1">
      <c r="B155" s="10"/>
      <c r="C155" s="660"/>
      <c r="D155" s="660"/>
      <c r="E155" s="620"/>
      <c r="F155" s="620"/>
      <c r="G155" s="620"/>
      <c r="H155" s="620"/>
      <c r="I155" s="620"/>
      <c r="J155" s="620"/>
      <c r="K155" s="620"/>
      <c r="L155" s="620"/>
      <c r="M155" s="620"/>
      <c r="N155" s="620"/>
      <c r="O155" s="620"/>
      <c r="P155" s="620"/>
      <c r="Q155" s="620"/>
      <c r="R155" s="620"/>
      <c r="S155" s="620"/>
      <c r="T155" s="620"/>
      <c r="U155" s="620"/>
      <c r="V155" s="620"/>
      <c r="W155" s="620"/>
      <c r="X155" s="624"/>
      <c r="Y155" s="625"/>
      <c r="Z155" s="625"/>
      <c r="AA155" s="626"/>
      <c r="AB155" s="521"/>
      <c r="AC155" s="522"/>
      <c r="AD155" s="522"/>
      <c r="AE155" s="523"/>
      <c r="AF155" s="521"/>
      <c r="AG155" s="522"/>
      <c r="AH155" s="522"/>
      <c r="AI155" s="523"/>
      <c r="AJ155" s="521"/>
      <c r="AK155" s="522"/>
      <c r="AL155" s="522"/>
      <c r="AM155" s="523"/>
      <c r="AN155" s="521"/>
      <c r="AO155" s="522"/>
      <c r="AP155" s="522"/>
      <c r="AQ155" s="523"/>
      <c r="AR155" s="521"/>
      <c r="AS155" s="522"/>
      <c r="AT155" s="522"/>
      <c r="AU155" s="523"/>
      <c r="AV155" s="521"/>
      <c r="AW155" s="522"/>
      <c r="AX155" s="522"/>
      <c r="AY155" s="523"/>
      <c r="AZ155" s="521"/>
      <c r="BA155" s="522"/>
      <c r="BB155" s="522"/>
      <c r="BC155" s="523"/>
      <c r="BD155" s="11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</row>
    <row r="156" spans="2:166" s="9" customFormat="1" ht="12" customHeight="1">
      <c r="B156" s="7"/>
      <c r="C156" s="660"/>
      <c r="D156" s="660"/>
      <c r="E156" s="620"/>
      <c r="F156" s="620"/>
      <c r="G156" s="620"/>
      <c r="H156" s="620"/>
      <c r="I156" s="620"/>
      <c r="J156" s="620"/>
      <c r="K156" s="620"/>
      <c r="L156" s="620"/>
      <c r="M156" s="620"/>
      <c r="N156" s="620"/>
      <c r="O156" s="620"/>
      <c r="P156" s="620"/>
      <c r="Q156" s="620"/>
      <c r="R156" s="620"/>
      <c r="S156" s="620"/>
      <c r="T156" s="620"/>
      <c r="U156" s="620"/>
      <c r="V156" s="620"/>
      <c r="W156" s="620"/>
      <c r="X156" s="627"/>
      <c r="Y156" s="628"/>
      <c r="Z156" s="628"/>
      <c r="AA156" s="629"/>
      <c r="AB156" s="524"/>
      <c r="AC156" s="525"/>
      <c r="AD156" s="525"/>
      <c r="AE156" s="526"/>
      <c r="AF156" s="524"/>
      <c r="AG156" s="525"/>
      <c r="AH156" s="525"/>
      <c r="AI156" s="526"/>
      <c r="AJ156" s="524"/>
      <c r="AK156" s="525"/>
      <c r="AL156" s="525"/>
      <c r="AM156" s="526"/>
      <c r="AN156" s="524"/>
      <c r="AO156" s="525"/>
      <c r="AP156" s="525"/>
      <c r="AQ156" s="526"/>
      <c r="AR156" s="524"/>
      <c r="AS156" s="525"/>
      <c r="AT156" s="525"/>
      <c r="AU156" s="526"/>
      <c r="AV156" s="524"/>
      <c r="AW156" s="525"/>
      <c r="AX156" s="525"/>
      <c r="AY156" s="526"/>
      <c r="AZ156" s="524"/>
      <c r="BA156" s="525"/>
      <c r="BB156" s="525"/>
      <c r="BC156" s="526"/>
      <c r="BD156" s="8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D156" s="147"/>
      <c r="FE156" s="147"/>
      <c r="FF156" s="147"/>
      <c r="FG156" s="147"/>
      <c r="FH156" s="147"/>
      <c r="FI156" s="147"/>
      <c r="FJ156" s="147"/>
    </row>
    <row r="157" spans="2:166" s="9" customFormat="1" ht="9" customHeight="1">
      <c r="B157" s="7"/>
      <c r="C157" s="618">
        <v>1</v>
      </c>
      <c r="D157" s="618"/>
      <c r="E157" s="619">
        <v>2</v>
      </c>
      <c r="F157" s="619"/>
      <c r="G157" s="619"/>
      <c r="H157" s="619"/>
      <c r="I157" s="619"/>
      <c r="J157" s="619"/>
      <c r="K157" s="619"/>
      <c r="L157" s="619"/>
      <c r="M157" s="619"/>
      <c r="N157" s="619"/>
      <c r="O157" s="619"/>
      <c r="P157" s="619"/>
      <c r="Q157" s="619"/>
      <c r="R157" s="619"/>
      <c r="S157" s="619"/>
      <c r="T157" s="619"/>
      <c r="U157" s="619"/>
      <c r="V157" s="619"/>
      <c r="W157" s="619"/>
      <c r="X157" s="619">
        <v>3</v>
      </c>
      <c r="Y157" s="619"/>
      <c r="Z157" s="619"/>
      <c r="AA157" s="619"/>
      <c r="AB157" s="618">
        <v>4</v>
      </c>
      <c r="AC157" s="618"/>
      <c r="AD157" s="618"/>
      <c r="AE157" s="618"/>
      <c r="AF157" s="618">
        <v>5</v>
      </c>
      <c r="AG157" s="618"/>
      <c r="AH157" s="618"/>
      <c r="AI157" s="618"/>
      <c r="AJ157" s="618">
        <v>6</v>
      </c>
      <c r="AK157" s="618"/>
      <c r="AL157" s="618"/>
      <c r="AM157" s="618"/>
      <c r="AN157" s="618">
        <v>7</v>
      </c>
      <c r="AO157" s="618"/>
      <c r="AP157" s="618"/>
      <c r="AQ157" s="618"/>
      <c r="AR157" s="618">
        <v>8</v>
      </c>
      <c r="AS157" s="618"/>
      <c r="AT157" s="618"/>
      <c r="AU157" s="618"/>
      <c r="AV157" s="618">
        <v>9</v>
      </c>
      <c r="AW157" s="618"/>
      <c r="AX157" s="618"/>
      <c r="AY157" s="618"/>
      <c r="AZ157" s="618">
        <v>10</v>
      </c>
      <c r="BA157" s="618"/>
      <c r="BB157" s="618"/>
      <c r="BC157" s="618"/>
      <c r="BD157" s="8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D157" s="147"/>
      <c r="FE157" s="147"/>
      <c r="FF157" s="147"/>
      <c r="FG157" s="147"/>
      <c r="FH157" s="147"/>
      <c r="FI157" s="147"/>
      <c r="FJ157" s="147"/>
    </row>
    <row r="158" spans="2:166" s="9" customFormat="1" ht="39" customHeight="1">
      <c r="B158" s="7"/>
      <c r="C158" s="675">
        <v>1</v>
      </c>
      <c r="D158" s="676"/>
      <c r="E158" s="690" t="s">
        <v>117</v>
      </c>
      <c r="F158" s="691"/>
      <c r="G158" s="691"/>
      <c r="H158" s="691"/>
      <c r="I158" s="691"/>
      <c r="J158" s="691"/>
      <c r="K158" s="691"/>
      <c r="L158" s="691"/>
      <c r="M158" s="691"/>
      <c r="N158" s="691"/>
      <c r="O158" s="691"/>
      <c r="P158" s="691"/>
      <c r="Q158" s="691"/>
      <c r="R158" s="691"/>
      <c r="S158" s="691"/>
      <c r="T158" s="691"/>
      <c r="U158" s="691"/>
      <c r="V158" s="691"/>
      <c r="W158" s="692"/>
      <c r="X158" s="681">
        <f>SUM(AB158:BC158)</f>
        <v>0</v>
      </c>
      <c r="Y158" s="681"/>
      <c r="Z158" s="681"/>
      <c r="AA158" s="681"/>
      <c r="AB158" s="681">
        <f>IF(AND($BF154=1,AB48&gt;0),AB48,0)</f>
        <v>0</v>
      </c>
      <c r="AC158" s="681"/>
      <c r="AD158" s="681"/>
      <c r="AE158" s="681"/>
      <c r="AF158" s="681">
        <f>IF(AND($BF154=1,AF48&gt;0),AF48,0)</f>
        <v>0</v>
      </c>
      <c r="AG158" s="681"/>
      <c r="AH158" s="681"/>
      <c r="AI158" s="681"/>
      <c r="AJ158" s="681">
        <f>IF(AND($BF154=1,AJ48&gt;0),AJ48,0)</f>
        <v>0</v>
      </c>
      <c r="AK158" s="681"/>
      <c r="AL158" s="681"/>
      <c r="AM158" s="681"/>
      <c r="AN158" s="681">
        <f>IF(AND($BF154=1,AN48&gt;0),AN48,0)</f>
        <v>0</v>
      </c>
      <c r="AO158" s="681"/>
      <c r="AP158" s="681"/>
      <c r="AQ158" s="681"/>
      <c r="AR158" s="681">
        <f>IF(AND($BF154=1,AR48&gt;0),AR48,0)</f>
        <v>0</v>
      </c>
      <c r="AS158" s="681"/>
      <c r="AT158" s="681"/>
      <c r="AU158" s="681"/>
      <c r="AV158" s="681">
        <f>IF(AND($BF154=1,AV48&gt;0),AV48,0)</f>
        <v>0</v>
      </c>
      <c r="AW158" s="681"/>
      <c r="AX158" s="681"/>
      <c r="AY158" s="681"/>
      <c r="AZ158" s="681">
        <f>IF(AND($BF154=1,AZ48&gt;0),AZ48,0)</f>
        <v>0</v>
      </c>
      <c r="BA158" s="681"/>
      <c r="BB158" s="681"/>
      <c r="BC158" s="681"/>
      <c r="BD158" s="8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</row>
    <row r="159" spans="2:166" s="9" customFormat="1" ht="30.75" customHeight="1">
      <c r="B159" s="7"/>
      <c r="C159" s="528" t="s">
        <v>315</v>
      </c>
      <c r="D159" s="529"/>
      <c r="E159" s="677" t="s">
        <v>118</v>
      </c>
      <c r="F159" s="678"/>
      <c r="G159" s="678"/>
      <c r="H159" s="678"/>
      <c r="I159" s="678"/>
      <c r="J159" s="678"/>
      <c r="K159" s="678"/>
      <c r="L159" s="678"/>
      <c r="M159" s="678"/>
      <c r="N159" s="678"/>
      <c r="O159" s="678"/>
      <c r="P159" s="678"/>
      <c r="Q159" s="678"/>
      <c r="R159" s="678"/>
      <c r="S159" s="678"/>
      <c r="T159" s="678"/>
      <c r="U159" s="678"/>
      <c r="V159" s="678"/>
      <c r="W159" s="679"/>
      <c r="X159" s="680">
        <f>SUM(AB159:BC159)</f>
        <v>0</v>
      </c>
      <c r="Y159" s="680"/>
      <c r="Z159" s="680"/>
      <c r="AA159" s="680"/>
      <c r="AB159" s="674"/>
      <c r="AC159" s="674"/>
      <c r="AD159" s="674"/>
      <c r="AE159" s="674"/>
      <c r="AF159" s="674"/>
      <c r="AG159" s="674"/>
      <c r="AH159" s="674"/>
      <c r="AI159" s="674"/>
      <c r="AJ159" s="674"/>
      <c r="AK159" s="674"/>
      <c r="AL159" s="674"/>
      <c r="AM159" s="674"/>
      <c r="AN159" s="674"/>
      <c r="AO159" s="674"/>
      <c r="AP159" s="674"/>
      <c r="AQ159" s="674"/>
      <c r="AR159" s="674"/>
      <c r="AS159" s="674"/>
      <c r="AT159" s="674"/>
      <c r="AU159" s="674"/>
      <c r="AV159" s="674"/>
      <c r="AW159" s="674"/>
      <c r="AX159" s="674"/>
      <c r="AY159" s="674"/>
      <c r="AZ159" s="674"/>
      <c r="BA159" s="674"/>
      <c r="BB159" s="674"/>
      <c r="BC159" s="674"/>
      <c r="BD159" s="8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</row>
    <row r="160" spans="2:166" s="9" customFormat="1" ht="19.5" customHeight="1">
      <c r="B160" s="7"/>
      <c r="C160" s="528" t="s">
        <v>119</v>
      </c>
      <c r="D160" s="529"/>
      <c r="E160" s="677" t="s">
        <v>283</v>
      </c>
      <c r="F160" s="678"/>
      <c r="G160" s="678"/>
      <c r="H160" s="678"/>
      <c r="I160" s="678"/>
      <c r="J160" s="678"/>
      <c r="K160" s="678"/>
      <c r="L160" s="678"/>
      <c r="M160" s="678"/>
      <c r="N160" s="678"/>
      <c r="O160" s="678"/>
      <c r="P160" s="678"/>
      <c r="Q160" s="678"/>
      <c r="R160" s="678"/>
      <c r="S160" s="678"/>
      <c r="T160" s="678"/>
      <c r="U160" s="678"/>
      <c r="V160" s="678"/>
      <c r="W160" s="679"/>
      <c r="X160" s="680">
        <f>SUM(AB160:BC160)</f>
        <v>0</v>
      </c>
      <c r="Y160" s="680"/>
      <c r="Z160" s="680"/>
      <c r="AA160" s="680"/>
      <c r="AB160" s="674"/>
      <c r="AC160" s="674"/>
      <c r="AD160" s="674"/>
      <c r="AE160" s="674"/>
      <c r="AF160" s="674"/>
      <c r="AG160" s="674"/>
      <c r="AH160" s="674"/>
      <c r="AI160" s="674"/>
      <c r="AJ160" s="674"/>
      <c r="AK160" s="674"/>
      <c r="AL160" s="674"/>
      <c r="AM160" s="674"/>
      <c r="AN160" s="674"/>
      <c r="AO160" s="674"/>
      <c r="AP160" s="674"/>
      <c r="AQ160" s="674"/>
      <c r="AR160" s="674"/>
      <c r="AS160" s="674"/>
      <c r="AT160" s="674"/>
      <c r="AU160" s="674"/>
      <c r="AV160" s="674"/>
      <c r="AW160" s="674"/>
      <c r="AX160" s="674"/>
      <c r="AY160" s="674"/>
      <c r="AZ160" s="674"/>
      <c r="BA160" s="674"/>
      <c r="BB160" s="674"/>
      <c r="BC160" s="674"/>
      <c r="BD160" s="8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</row>
    <row r="161" spans="2:166" s="9" customFormat="1" ht="30" customHeight="1">
      <c r="B161" s="7"/>
      <c r="C161" s="528" t="s">
        <v>316</v>
      </c>
      <c r="D161" s="529"/>
      <c r="E161" s="677" t="s">
        <v>440</v>
      </c>
      <c r="F161" s="678"/>
      <c r="G161" s="678"/>
      <c r="H161" s="678"/>
      <c r="I161" s="678"/>
      <c r="J161" s="678"/>
      <c r="K161" s="678"/>
      <c r="L161" s="678"/>
      <c r="M161" s="678"/>
      <c r="N161" s="678"/>
      <c r="O161" s="678"/>
      <c r="P161" s="678"/>
      <c r="Q161" s="678"/>
      <c r="R161" s="678"/>
      <c r="S161" s="678"/>
      <c r="T161" s="678"/>
      <c r="U161" s="678"/>
      <c r="V161" s="678"/>
      <c r="W161" s="679"/>
      <c r="X161" s="680">
        <f>SUM(AB161:BC161)</f>
        <v>0</v>
      </c>
      <c r="Y161" s="680"/>
      <c r="Z161" s="680"/>
      <c r="AA161" s="680"/>
      <c r="AB161" s="674"/>
      <c r="AC161" s="674"/>
      <c r="AD161" s="674"/>
      <c r="AE161" s="674"/>
      <c r="AF161" s="674"/>
      <c r="AG161" s="674"/>
      <c r="AH161" s="674"/>
      <c r="AI161" s="674"/>
      <c r="AJ161" s="674"/>
      <c r="AK161" s="674"/>
      <c r="AL161" s="674"/>
      <c r="AM161" s="674"/>
      <c r="AN161" s="674"/>
      <c r="AO161" s="674"/>
      <c r="AP161" s="674"/>
      <c r="AQ161" s="674"/>
      <c r="AR161" s="674"/>
      <c r="AS161" s="674"/>
      <c r="AT161" s="674"/>
      <c r="AU161" s="674"/>
      <c r="AV161" s="674"/>
      <c r="AW161" s="674"/>
      <c r="AX161" s="674"/>
      <c r="AY161" s="674"/>
      <c r="AZ161" s="674"/>
      <c r="BA161" s="674"/>
      <c r="BB161" s="674"/>
      <c r="BC161" s="674"/>
      <c r="BD161" s="8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</row>
    <row r="162" spans="2:166" s="9" customFormat="1" ht="21" customHeight="1">
      <c r="B162" s="7"/>
      <c r="C162" s="528" t="s">
        <v>120</v>
      </c>
      <c r="D162" s="529"/>
      <c r="E162" s="677" t="s">
        <v>284</v>
      </c>
      <c r="F162" s="678"/>
      <c r="G162" s="678"/>
      <c r="H162" s="678"/>
      <c r="I162" s="678"/>
      <c r="J162" s="678"/>
      <c r="K162" s="678"/>
      <c r="L162" s="678"/>
      <c r="M162" s="678"/>
      <c r="N162" s="678"/>
      <c r="O162" s="678"/>
      <c r="P162" s="678"/>
      <c r="Q162" s="678"/>
      <c r="R162" s="678"/>
      <c r="S162" s="678"/>
      <c r="T162" s="678"/>
      <c r="U162" s="678"/>
      <c r="V162" s="678"/>
      <c r="W162" s="679"/>
      <c r="X162" s="680">
        <f>SUM(AB162:BC162)</f>
        <v>0</v>
      </c>
      <c r="Y162" s="680"/>
      <c r="Z162" s="680"/>
      <c r="AA162" s="680"/>
      <c r="AB162" s="674"/>
      <c r="AC162" s="674"/>
      <c r="AD162" s="674"/>
      <c r="AE162" s="674"/>
      <c r="AF162" s="674"/>
      <c r="AG162" s="674"/>
      <c r="AH162" s="674"/>
      <c r="AI162" s="674"/>
      <c r="AJ162" s="674"/>
      <c r="AK162" s="674"/>
      <c r="AL162" s="674"/>
      <c r="AM162" s="674"/>
      <c r="AN162" s="674"/>
      <c r="AO162" s="674"/>
      <c r="AP162" s="674"/>
      <c r="AQ162" s="674"/>
      <c r="AR162" s="674"/>
      <c r="AS162" s="674"/>
      <c r="AT162" s="674"/>
      <c r="AU162" s="674"/>
      <c r="AV162" s="674"/>
      <c r="AW162" s="674"/>
      <c r="AX162" s="674"/>
      <c r="AY162" s="674"/>
      <c r="AZ162" s="674"/>
      <c r="BA162" s="674"/>
      <c r="BB162" s="674"/>
      <c r="BC162" s="674"/>
      <c r="BD162" s="8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</row>
    <row r="163" spans="2:166" s="9" customFormat="1" ht="30.75" customHeight="1">
      <c r="B163" s="7"/>
      <c r="C163" s="682">
        <v>2</v>
      </c>
      <c r="D163" s="683"/>
      <c r="E163" s="677" t="s">
        <v>121</v>
      </c>
      <c r="F163" s="678"/>
      <c r="G163" s="678"/>
      <c r="H163" s="678"/>
      <c r="I163" s="678"/>
      <c r="J163" s="678"/>
      <c r="K163" s="678"/>
      <c r="L163" s="678"/>
      <c r="M163" s="678"/>
      <c r="N163" s="678"/>
      <c r="O163" s="678"/>
      <c r="P163" s="678"/>
      <c r="Q163" s="678"/>
      <c r="R163" s="678"/>
      <c r="S163" s="678"/>
      <c r="T163" s="678"/>
      <c r="U163" s="678"/>
      <c r="V163" s="678"/>
      <c r="W163" s="679"/>
      <c r="X163" s="674"/>
      <c r="Y163" s="674"/>
      <c r="Z163" s="674"/>
      <c r="AA163" s="674"/>
      <c r="AB163" s="680">
        <f>ROUND(IF($X$159=0,0,AB159/$X$159*$X$163),2)</f>
        <v>0</v>
      </c>
      <c r="AC163" s="680"/>
      <c r="AD163" s="680"/>
      <c r="AE163" s="680"/>
      <c r="AF163" s="680">
        <f>ROUND(IF($X$159=0,0,AF159/$X$159*$X$163),2)</f>
        <v>0</v>
      </c>
      <c r="AG163" s="680"/>
      <c r="AH163" s="680"/>
      <c r="AI163" s="680"/>
      <c r="AJ163" s="680">
        <f>ROUND(IF($X$159=0,0,AJ159/$X$159*$X$163),2)</f>
        <v>0</v>
      </c>
      <c r="AK163" s="680"/>
      <c r="AL163" s="680"/>
      <c r="AM163" s="680"/>
      <c r="AN163" s="680">
        <f>ROUND(IF($X$159=0,0,AN159/$X$159*$X$163),2)</f>
        <v>0</v>
      </c>
      <c r="AO163" s="680"/>
      <c r="AP163" s="680"/>
      <c r="AQ163" s="680"/>
      <c r="AR163" s="680">
        <f>ROUND(IF($X$159=0,0,AR159/$X$159*$X$163),2)</f>
        <v>0</v>
      </c>
      <c r="AS163" s="680"/>
      <c r="AT163" s="680"/>
      <c r="AU163" s="680"/>
      <c r="AV163" s="680">
        <f>ROUND(IF($X$159=0,0,AV159/$X$159*$X$163),2)</f>
        <v>0</v>
      </c>
      <c r="AW163" s="680"/>
      <c r="AX163" s="680"/>
      <c r="AY163" s="680"/>
      <c r="AZ163" s="680">
        <f>ROUND(IF($X$159=0,0,AZ159/$X$159*$X$163),2)</f>
        <v>0</v>
      </c>
      <c r="BA163" s="680"/>
      <c r="BB163" s="680"/>
      <c r="BC163" s="680"/>
      <c r="BD163" s="8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</row>
    <row r="164" spans="2:166" s="9" customFormat="1" ht="32.25" customHeight="1">
      <c r="B164" s="7"/>
      <c r="C164" s="528" t="s">
        <v>375</v>
      </c>
      <c r="D164" s="529"/>
      <c r="E164" s="677" t="s">
        <v>285</v>
      </c>
      <c r="F164" s="678"/>
      <c r="G164" s="678"/>
      <c r="H164" s="678"/>
      <c r="I164" s="678"/>
      <c r="J164" s="678"/>
      <c r="K164" s="678"/>
      <c r="L164" s="678"/>
      <c r="M164" s="678"/>
      <c r="N164" s="678"/>
      <c r="O164" s="678"/>
      <c r="P164" s="678"/>
      <c r="Q164" s="678"/>
      <c r="R164" s="678"/>
      <c r="S164" s="678"/>
      <c r="T164" s="678"/>
      <c r="U164" s="678"/>
      <c r="V164" s="678"/>
      <c r="W164" s="679"/>
      <c r="X164" s="680">
        <f>IF(X159=0,0,SUM(X163*X160/X159))</f>
        <v>0</v>
      </c>
      <c r="Y164" s="680"/>
      <c r="Z164" s="680"/>
      <c r="AA164" s="680"/>
      <c r="AB164" s="680">
        <f>ROUND(IF($X$160=0,0,AB160/$X$160*$X$164),2)</f>
        <v>0</v>
      </c>
      <c r="AC164" s="680"/>
      <c r="AD164" s="680"/>
      <c r="AE164" s="680"/>
      <c r="AF164" s="680">
        <f>ROUND(IF($X$160=0,0,AF160/$X$160*$X$164),2)</f>
        <v>0</v>
      </c>
      <c r="AG164" s="680"/>
      <c r="AH164" s="680"/>
      <c r="AI164" s="680"/>
      <c r="AJ164" s="680">
        <f>ROUND(IF($X$160=0,0,AJ160/$X$160*$X$164),2)</f>
        <v>0</v>
      </c>
      <c r="AK164" s="680"/>
      <c r="AL164" s="680"/>
      <c r="AM164" s="680"/>
      <c r="AN164" s="680">
        <f>ROUND(IF($X$160=0,0,AN160/$X$160*$X$164),2)</f>
        <v>0</v>
      </c>
      <c r="AO164" s="680"/>
      <c r="AP164" s="680"/>
      <c r="AQ164" s="680"/>
      <c r="AR164" s="680">
        <f>ROUND(IF($X$160=0,0,AR160/$X$160*$X$164),2)</f>
        <v>0</v>
      </c>
      <c r="AS164" s="680"/>
      <c r="AT164" s="680"/>
      <c r="AU164" s="680"/>
      <c r="AV164" s="680">
        <f>ROUND(IF($X$160=0,0,AV160/$X$160*$X$164),2)</f>
        <v>0</v>
      </c>
      <c r="AW164" s="680"/>
      <c r="AX164" s="680"/>
      <c r="AY164" s="680"/>
      <c r="AZ164" s="680">
        <f>ROUND(IF($X$160=0,0,AZ160/$X$160*$X$164),2)</f>
        <v>0</v>
      </c>
      <c r="BA164" s="680"/>
      <c r="BB164" s="680"/>
      <c r="BC164" s="680"/>
      <c r="BD164" s="8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</row>
    <row r="165" spans="2:166" s="9" customFormat="1" ht="20.25" customHeight="1">
      <c r="B165" s="7"/>
      <c r="C165" s="528" t="s">
        <v>377</v>
      </c>
      <c r="D165" s="529"/>
      <c r="E165" s="677" t="s">
        <v>122</v>
      </c>
      <c r="F165" s="678"/>
      <c r="G165" s="678"/>
      <c r="H165" s="678"/>
      <c r="I165" s="678"/>
      <c r="J165" s="678"/>
      <c r="K165" s="678"/>
      <c r="L165" s="678"/>
      <c r="M165" s="678"/>
      <c r="N165" s="678"/>
      <c r="O165" s="678"/>
      <c r="P165" s="678"/>
      <c r="Q165" s="678"/>
      <c r="R165" s="678"/>
      <c r="S165" s="678"/>
      <c r="T165" s="678"/>
      <c r="U165" s="678"/>
      <c r="V165" s="678"/>
      <c r="W165" s="679"/>
      <c r="X165" s="680">
        <f>SUM(AB165:BC165)</f>
        <v>0</v>
      </c>
      <c r="Y165" s="680"/>
      <c r="Z165" s="680"/>
      <c r="AA165" s="680"/>
      <c r="AB165" s="680">
        <f>AB163-AB164</f>
        <v>0</v>
      </c>
      <c r="AC165" s="680"/>
      <c r="AD165" s="680"/>
      <c r="AE165" s="680"/>
      <c r="AF165" s="680">
        <f>AF163-AF164</f>
        <v>0</v>
      </c>
      <c r="AG165" s="680"/>
      <c r="AH165" s="680"/>
      <c r="AI165" s="680"/>
      <c r="AJ165" s="680">
        <f>AJ163-AJ164</f>
        <v>0</v>
      </c>
      <c r="AK165" s="680"/>
      <c r="AL165" s="680"/>
      <c r="AM165" s="680"/>
      <c r="AN165" s="680">
        <f>AN163-AN164</f>
        <v>0</v>
      </c>
      <c r="AO165" s="680"/>
      <c r="AP165" s="680"/>
      <c r="AQ165" s="680"/>
      <c r="AR165" s="680">
        <f>AR163-AR164</f>
        <v>0</v>
      </c>
      <c r="AS165" s="680"/>
      <c r="AT165" s="680"/>
      <c r="AU165" s="680"/>
      <c r="AV165" s="680">
        <f>AV163-AV164</f>
        <v>0</v>
      </c>
      <c r="AW165" s="680"/>
      <c r="AX165" s="680"/>
      <c r="AY165" s="680"/>
      <c r="AZ165" s="680">
        <f>AZ163-AZ164</f>
        <v>0</v>
      </c>
      <c r="BA165" s="680"/>
      <c r="BB165" s="680"/>
      <c r="BC165" s="680"/>
      <c r="BD165" s="8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</row>
    <row r="166" spans="2:166" s="9" customFormat="1" ht="30" customHeight="1">
      <c r="B166" s="7"/>
      <c r="C166" s="682">
        <v>3</v>
      </c>
      <c r="D166" s="683"/>
      <c r="E166" s="677" t="s">
        <v>123</v>
      </c>
      <c r="F166" s="678"/>
      <c r="G166" s="678"/>
      <c r="H166" s="678"/>
      <c r="I166" s="678"/>
      <c r="J166" s="678"/>
      <c r="K166" s="678"/>
      <c r="L166" s="678"/>
      <c r="M166" s="678"/>
      <c r="N166" s="678"/>
      <c r="O166" s="678"/>
      <c r="P166" s="678"/>
      <c r="Q166" s="678"/>
      <c r="R166" s="678"/>
      <c r="S166" s="678"/>
      <c r="T166" s="678"/>
      <c r="U166" s="678"/>
      <c r="V166" s="678"/>
      <c r="W166" s="679"/>
      <c r="X166" s="674"/>
      <c r="Y166" s="674"/>
      <c r="Z166" s="674"/>
      <c r="AA166" s="674"/>
      <c r="AB166" s="680">
        <f>ROUND(IF($X$161=0,0,AB161/$X$161*$X$166),3)</f>
        <v>0</v>
      </c>
      <c r="AC166" s="680"/>
      <c r="AD166" s="680"/>
      <c r="AE166" s="680"/>
      <c r="AF166" s="680">
        <f>ROUND(IF($X$161=0,0,AF161/$X$161*$X$166),3)</f>
        <v>0</v>
      </c>
      <c r="AG166" s="680"/>
      <c r="AH166" s="680"/>
      <c r="AI166" s="680"/>
      <c r="AJ166" s="680">
        <f>ROUND(IF($X$161=0,0,AJ161/$X$161*$X$166),3)</f>
        <v>0</v>
      </c>
      <c r="AK166" s="680"/>
      <c r="AL166" s="680"/>
      <c r="AM166" s="680"/>
      <c r="AN166" s="680">
        <f>ROUND(IF($X$161=0,0,AN161/$X$161*$X$166),3)</f>
        <v>0</v>
      </c>
      <c r="AO166" s="680"/>
      <c r="AP166" s="680"/>
      <c r="AQ166" s="680"/>
      <c r="AR166" s="680">
        <f>ROUND(IF($X$161=0,0,AR161/$X$161*$X$166),3)</f>
        <v>0</v>
      </c>
      <c r="AS166" s="680"/>
      <c r="AT166" s="680"/>
      <c r="AU166" s="680"/>
      <c r="AV166" s="680">
        <f>ROUND(IF($X$161=0,0,AV161/$X$161*$X$166),3)</f>
        <v>0</v>
      </c>
      <c r="AW166" s="680"/>
      <c r="AX166" s="680"/>
      <c r="AY166" s="680"/>
      <c r="AZ166" s="680">
        <f>ROUND(IF($X$161=0,0,AZ161/$X$161*$X$166),3)</f>
        <v>0</v>
      </c>
      <c r="BA166" s="680"/>
      <c r="BB166" s="680"/>
      <c r="BC166" s="680"/>
      <c r="BD166" s="8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</row>
    <row r="167" spans="2:166" s="9" customFormat="1" ht="30" customHeight="1">
      <c r="B167" s="7"/>
      <c r="C167" s="528" t="s">
        <v>124</v>
      </c>
      <c r="D167" s="529"/>
      <c r="E167" s="677" t="s">
        <v>286</v>
      </c>
      <c r="F167" s="678"/>
      <c r="G167" s="678"/>
      <c r="H167" s="678"/>
      <c r="I167" s="678"/>
      <c r="J167" s="678"/>
      <c r="K167" s="678"/>
      <c r="L167" s="678"/>
      <c r="M167" s="678"/>
      <c r="N167" s="678"/>
      <c r="O167" s="678"/>
      <c r="P167" s="678"/>
      <c r="Q167" s="678"/>
      <c r="R167" s="678"/>
      <c r="S167" s="678"/>
      <c r="T167" s="678"/>
      <c r="U167" s="678"/>
      <c r="V167" s="678"/>
      <c r="W167" s="679"/>
      <c r="X167" s="680">
        <f>ROUND(IF($X$161=0,0,X166/$X$161*$X$162),2)</f>
        <v>0</v>
      </c>
      <c r="Y167" s="680"/>
      <c r="Z167" s="680"/>
      <c r="AA167" s="680"/>
      <c r="AB167" s="680">
        <f>ROUND(IF($X$161=0,0,AB162/$X$161*$X$166),2)</f>
        <v>0</v>
      </c>
      <c r="AC167" s="680"/>
      <c r="AD167" s="680"/>
      <c r="AE167" s="680"/>
      <c r="AF167" s="680">
        <f>ROUND(IF($X$161=0,0,AF162/$X$161*$X$166),2)</f>
        <v>0</v>
      </c>
      <c r="AG167" s="680"/>
      <c r="AH167" s="680"/>
      <c r="AI167" s="680"/>
      <c r="AJ167" s="680">
        <f>ROUND(IF($X$161=0,0,AJ162/$X$161*$X$166),2)</f>
        <v>0</v>
      </c>
      <c r="AK167" s="680"/>
      <c r="AL167" s="680"/>
      <c r="AM167" s="680"/>
      <c r="AN167" s="680">
        <f>ROUND(IF($X$161=0,0,AN162/$X$161*$X$166),2)</f>
        <v>0</v>
      </c>
      <c r="AO167" s="680"/>
      <c r="AP167" s="680"/>
      <c r="AQ167" s="680"/>
      <c r="AR167" s="680">
        <f>ROUND(IF($X$161=0,0,AR162/$X$161*$X$166),2)</f>
        <v>0</v>
      </c>
      <c r="AS167" s="680"/>
      <c r="AT167" s="680"/>
      <c r="AU167" s="680"/>
      <c r="AV167" s="680">
        <f>ROUND(IF($X$161=0,0,AV162/$X$161*$X$166),2)</f>
        <v>0</v>
      </c>
      <c r="AW167" s="680"/>
      <c r="AX167" s="680"/>
      <c r="AY167" s="680"/>
      <c r="AZ167" s="680">
        <f>ROUND(IF($X$161=0,0,AZ162/$X$161*$X$166),2)</f>
        <v>0</v>
      </c>
      <c r="BA167" s="680"/>
      <c r="BB167" s="680"/>
      <c r="BC167" s="680"/>
      <c r="BD167" s="8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FD167" s="147"/>
      <c r="FE167" s="147"/>
      <c r="FF167" s="147"/>
      <c r="FG167" s="147"/>
      <c r="FH167" s="147"/>
      <c r="FI167" s="147"/>
      <c r="FJ167" s="147"/>
    </row>
    <row r="168" spans="2:166" s="9" customFormat="1" ht="21.75" customHeight="1">
      <c r="B168" s="7"/>
      <c r="C168" s="684" t="s">
        <v>126</v>
      </c>
      <c r="D168" s="685"/>
      <c r="E168" s="693" t="s">
        <v>125</v>
      </c>
      <c r="F168" s="694"/>
      <c r="G168" s="694"/>
      <c r="H168" s="694"/>
      <c r="I168" s="694"/>
      <c r="J168" s="694"/>
      <c r="K168" s="694"/>
      <c r="L168" s="694"/>
      <c r="M168" s="694"/>
      <c r="N168" s="694"/>
      <c r="O168" s="694"/>
      <c r="P168" s="694"/>
      <c r="Q168" s="694"/>
      <c r="R168" s="694"/>
      <c r="S168" s="694"/>
      <c r="T168" s="694"/>
      <c r="U168" s="694"/>
      <c r="V168" s="694"/>
      <c r="W168" s="695"/>
      <c r="X168" s="696">
        <f>SUM(AB168:BC168)</f>
        <v>0</v>
      </c>
      <c r="Y168" s="696"/>
      <c r="Z168" s="696"/>
      <c r="AA168" s="696"/>
      <c r="AB168" s="696">
        <f>AB166-AB167</f>
        <v>0</v>
      </c>
      <c r="AC168" s="696"/>
      <c r="AD168" s="696"/>
      <c r="AE168" s="696"/>
      <c r="AF168" s="696">
        <f>AF166-AF167</f>
        <v>0</v>
      </c>
      <c r="AG168" s="696"/>
      <c r="AH168" s="696"/>
      <c r="AI168" s="696"/>
      <c r="AJ168" s="696">
        <f>AJ166-AJ167</f>
        <v>0</v>
      </c>
      <c r="AK168" s="696"/>
      <c r="AL168" s="696"/>
      <c r="AM168" s="696"/>
      <c r="AN168" s="696">
        <f>AN166-AN167</f>
        <v>0</v>
      </c>
      <c r="AO168" s="696"/>
      <c r="AP168" s="696"/>
      <c r="AQ168" s="696"/>
      <c r="AR168" s="696">
        <f>AR166-AR167</f>
        <v>0</v>
      </c>
      <c r="AS168" s="696"/>
      <c r="AT168" s="696"/>
      <c r="AU168" s="696"/>
      <c r="AV168" s="696">
        <f>AV166-AV167</f>
        <v>0</v>
      </c>
      <c r="AW168" s="696"/>
      <c r="AX168" s="696"/>
      <c r="AY168" s="696"/>
      <c r="AZ168" s="696">
        <f>AZ166-AZ167</f>
        <v>0</v>
      </c>
      <c r="BA168" s="696"/>
      <c r="BB168" s="696"/>
      <c r="BC168" s="696"/>
      <c r="BD168" s="8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  <c r="FI168" s="147"/>
      <c r="FJ168" s="147"/>
    </row>
    <row r="169" spans="2:166" s="9" customFormat="1" ht="36" customHeight="1">
      <c r="B169" s="7"/>
      <c r="C169" s="675">
        <v>4</v>
      </c>
      <c r="D169" s="676"/>
      <c r="E169" s="589" t="s">
        <v>127</v>
      </c>
      <c r="F169" s="590"/>
      <c r="G169" s="590"/>
      <c r="H169" s="590"/>
      <c r="I169" s="590"/>
      <c r="J169" s="590"/>
      <c r="K169" s="590"/>
      <c r="L169" s="590"/>
      <c r="M169" s="590"/>
      <c r="N169" s="590"/>
      <c r="O169" s="590"/>
      <c r="P169" s="590"/>
      <c r="Q169" s="590"/>
      <c r="R169" s="590"/>
      <c r="S169" s="590"/>
      <c r="T169" s="590"/>
      <c r="U169" s="590"/>
      <c r="V169" s="590"/>
      <c r="W169" s="591"/>
      <c r="X169" s="681">
        <f>IF(BF169&gt;X158-X163-X166,X158-X163-X166,BF169)</f>
        <v>0</v>
      </c>
      <c r="Y169" s="681"/>
      <c r="Z169" s="681"/>
      <c r="AA169" s="681"/>
      <c r="AB169" s="681">
        <f>X169-AN169-AJ169-AF169-AR169-AV169-AZ169</f>
        <v>0</v>
      </c>
      <c r="AC169" s="681"/>
      <c r="AD169" s="681"/>
      <c r="AE169" s="681"/>
      <c r="AF169" s="681">
        <f>ROUND(IF(AF158=0,0,AF158/$X$158*$X$169),2)</f>
        <v>0</v>
      </c>
      <c r="AG169" s="681"/>
      <c r="AH169" s="681"/>
      <c r="AI169" s="681"/>
      <c r="AJ169" s="681">
        <f>ROUND(IF(AJ158=0,0,AJ158/$X$158*$X$169),2)</f>
        <v>0</v>
      </c>
      <c r="AK169" s="681"/>
      <c r="AL169" s="681"/>
      <c r="AM169" s="681"/>
      <c r="AN169" s="681">
        <f>ROUND(IF(AN158=0,0,AN158/$X$158*$X$169),2)</f>
        <v>0</v>
      </c>
      <c r="AO169" s="681"/>
      <c r="AP169" s="681"/>
      <c r="AQ169" s="681"/>
      <c r="AR169" s="681">
        <f>ROUND(IF(AR158=0,0,AR158/$X$158*$X$169),2)</f>
        <v>0</v>
      </c>
      <c r="AS169" s="681"/>
      <c r="AT169" s="681"/>
      <c r="AU169" s="681"/>
      <c r="AV169" s="681">
        <f>ROUND(IF(AV158=0,0,AV158/$X$158*$X$169),2)</f>
        <v>0</v>
      </c>
      <c r="AW169" s="681"/>
      <c r="AX169" s="681"/>
      <c r="AY169" s="681"/>
      <c r="AZ169" s="681">
        <f>ROUND(IF(AZ158=0,0,AZ158/$X$158*$X$169),2)</f>
        <v>0</v>
      </c>
      <c r="BA169" s="681"/>
      <c r="BB169" s="681"/>
      <c r="BC169" s="681"/>
      <c r="BD169" s="8"/>
      <c r="BF169" s="572"/>
      <c r="BG169" s="572"/>
      <c r="BH169" s="572"/>
      <c r="BI169" s="572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47"/>
      <c r="ER169" s="147"/>
      <c r="ES169" s="147"/>
      <c r="ET169" s="147"/>
      <c r="EU169" s="147"/>
      <c r="EV169" s="147"/>
      <c r="EW169" s="147"/>
      <c r="EX169" s="147"/>
      <c r="EY169" s="147"/>
      <c r="EZ169" s="147"/>
      <c r="FA169" s="147"/>
      <c r="FB169" s="147"/>
      <c r="FC169" s="147"/>
      <c r="FD169" s="147"/>
      <c r="FE169" s="147"/>
      <c r="FF169" s="147"/>
      <c r="FG169" s="147"/>
      <c r="FH169" s="147"/>
      <c r="FI169" s="147"/>
      <c r="FJ169" s="147"/>
    </row>
    <row r="170" spans="2:166" s="9" customFormat="1" ht="36.75" customHeight="1">
      <c r="B170" s="7"/>
      <c r="C170" s="528" t="s">
        <v>507</v>
      </c>
      <c r="D170" s="529"/>
      <c r="E170" s="493" t="s">
        <v>287</v>
      </c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494"/>
      <c r="R170" s="494"/>
      <c r="S170" s="494"/>
      <c r="T170" s="494"/>
      <c r="U170" s="494"/>
      <c r="V170" s="494"/>
      <c r="W170" s="495"/>
      <c r="X170" s="680">
        <f>IF(X158-X159-X161=0,0,ROUND(X169*(X52-X160-X162)/(X158-X159-X161),2))</f>
        <v>0</v>
      </c>
      <c r="Y170" s="680"/>
      <c r="Z170" s="680"/>
      <c r="AA170" s="680"/>
      <c r="AB170" s="680">
        <f>X170-AN170-AJ170-AF170-AR170-AV170-AZ170</f>
        <v>0</v>
      </c>
      <c r="AC170" s="680"/>
      <c r="AD170" s="680"/>
      <c r="AE170" s="680"/>
      <c r="AF170" s="680">
        <f>IF(AF158-AF159-AF161=0,0,ROUND(AF169*(AF52-AF160-AF162)/(AF158-AF159-AF161),2))</f>
        <v>0</v>
      </c>
      <c r="AG170" s="680"/>
      <c r="AH170" s="680"/>
      <c r="AI170" s="680"/>
      <c r="AJ170" s="680">
        <f>IF(AJ158-AJ159-AJ161=0,0,ROUND(AJ169*(AJ52-AJ160-AJ162)/(AJ158-AJ159-AJ161),2))</f>
        <v>0</v>
      </c>
      <c r="AK170" s="680"/>
      <c r="AL170" s="680"/>
      <c r="AM170" s="680"/>
      <c r="AN170" s="680">
        <f>IF(AN158-AN159-AN161=0,0,ROUND(AN169*(AN52-AN160-AN162)/(AN158-AN159-AN161),2))</f>
        <v>0</v>
      </c>
      <c r="AO170" s="680"/>
      <c r="AP170" s="680"/>
      <c r="AQ170" s="680"/>
      <c r="AR170" s="680">
        <f>IF(AR158-AR159-AR161=0,0,ROUND(AR169*(AR52-AR160-AR162)/(AR158-AR159-AR161),2))</f>
        <v>0</v>
      </c>
      <c r="AS170" s="680"/>
      <c r="AT170" s="680"/>
      <c r="AU170" s="680"/>
      <c r="AV170" s="680">
        <f>IF(AV158-AV159-AV161=0,0,ROUND(AV169*(AV52-AV160-AV162)/(AV158-AV159-AV161),2))</f>
        <v>0</v>
      </c>
      <c r="AW170" s="680"/>
      <c r="AX170" s="680"/>
      <c r="AY170" s="680"/>
      <c r="AZ170" s="680">
        <f>IF(AZ158-AZ159-AZ161=0,0,ROUND(AZ169*(AZ52-AZ160-AZ162)/(AZ158-AZ159-AZ161),2))</f>
        <v>0</v>
      </c>
      <c r="BA170" s="680"/>
      <c r="BB170" s="680"/>
      <c r="BC170" s="680"/>
      <c r="BD170" s="8"/>
      <c r="BF170" s="271"/>
      <c r="BG170" s="271"/>
      <c r="BH170" s="271"/>
      <c r="BI170" s="271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47"/>
      <c r="ER170" s="147"/>
      <c r="ES170" s="147"/>
      <c r="ET170" s="147"/>
      <c r="EU170" s="147"/>
      <c r="EV170" s="147"/>
      <c r="EW170" s="147"/>
      <c r="EX170" s="147"/>
      <c r="EY170" s="147"/>
      <c r="EZ170" s="147"/>
      <c r="FA170" s="147"/>
      <c r="FB170" s="147"/>
      <c r="FC170" s="147"/>
      <c r="FD170" s="147"/>
      <c r="FE170" s="147"/>
      <c r="FF170" s="147"/>
      <c r="FG170" s="147"/>
      <c r="FH170" s="147"/>
      <c r="FI170" s="147"/>
      <c r="FJ170" s="147"/>
    </row>
    <row r="171" spans="2:166" s="9" customFormat="1" ht="20.25" customHeight="1">
      <c r="B171" s="7"/>
      <c r="C171" s="528" t="s">
        <v>508</v>
      </c>
      <c r="D171" s="529"/>
      <c r="E171" s="493" t="s">
        <v>128</v>
      </c>
      <c r="F171" s="494"/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  <c r="Q171" s="494"/>
      <c r="R171" s="494"/>
      <c r="S171" s="494"/>
      <c r="T171" s="494"/>
      <c r="U171" s="494"/>
      <c r="V171" s="494"/>
      <c r="W171" s="495"/>
      <c r="X171" s="680">
        <f>X169-X170</f>
        <v>0</v>
      </c>
      <c r="Y171" s="680"/>
      <c r="Z171" s="680"/>
      <c r="AA171" s="680"/>
      <c r="AB171" s="680">
        <f>AB169-AB170</f>
        <v>0</v>
      </c>
      <c r="AC171" s="680"/>
      <c r="AD171" s="680"/>
      <c r="AE171" s="680"/>
      <c r="AF171" s="680">
        <f>AF169-AF170</f>
        <v>0</v>
      </c>
      <c r="AG171" s="680"/>
      <c r="AH171" s="680"/>
      <c r="AI171" s="680"/>
      <c r="AJ171" s="680">
        <f>AJ169-AJ170</f>
        <v>0</v>
      </c>
      <c r="AK171" s="680"/>
      <c r="AL171" s="680"/>
      <c r="AM171" s="680"/>
      <c r="AN171" s="680">
        <f>AN169-AN170</f>
        <v>0</v>
      </c>
      <c r="AO171" s="680"/>
      <c r="AP171" s="680"/>
      <c r="AQ171" s="680"/>
      <c r="AR171" s="680">
        <f>AR169-AR170</f>
        <v>0</v>
      </c>
      <c r="AS171" s="680"/>
      <c r="AT171" s="680"/>
      <c r="AU171" s="680"/>
      <c r="AV171" s="680">
        <f>AV169-AV170</f>
        <v>0</v>
      </c>
      <c r="AW171" s="680"/>
      <c r="AX171" s="680"/>
      <c r="AY171" s="680"/>
      <c r="AZ171" s="680">
        <f>AZ169-AZ170</f>
        <v>0</v>
      </c>
      <c r="BA171" s="680"/>
      <c r="BB171" s="680"/>
      <c r="BC171" s="680"/>
      <c r="BD171" s="8"/>
      <c r="BF171" s="271"/>
      <c r="BG171" s="271"/>
      <c r="BH171" s="271"/>
      <c r="BI171" s="271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/>
      <c r="EY171" s="147"/>
      <c r="EZ171" s="147"/>
      <c r="FA171" s="147"/>
      <c r="FB171" s="147"/>
      <c r="FC171" s="147"/>
      <c r="FD171" s="147"/>
      <c r="FE171" s="147"/>
      <c r="FF171" s="147"/>
      <c r="FG171" s="147"/>
      <c r="FH171" s="147"/>
      <c r="FI171" s="147"/>
      <c r="FJ171" s="147"/>
    </row>
    <row r="172" spans="2:166" s="9" customFormat="1" ht="32.25" customHeight="1">
      <c r="B172" s="7"/>
      <c r="C172" s="682">
        <v>5</v>
      </c>
      <c r="D172" s="683"/>
      <c r="E172" s="677" t="s">
        <v>129</v>
      </c>
      <c r="F172" s="678"/>
      <c r="G172" s="678"/>
      <c r="H172" s="678"/>
      <c r="I172" s="678"/>
      <c r="J172" s="678"/>
      <c r="K172" s="678"/>
      <c r="L172" s="678"/>
      <c r="M172" s="678"/>
      <c r="N172" s="678"/>
      <c r="O172" s="678"/>
      <c r="P172" s="678"/>
      <c r="Q172" s="678"/>
      <c r="R172" s="678"/>
      <c r="S172" s="678"/>
      <c r="T172" s="678"/>
      <c r="U172" s="678"/>
      <c r="V172" s="678"/>
      <c r="W172" s="679"/>
      <c r="X172" s="680">
        <f>SUM(AB172:BC172)</f>
        <v>0</v>
      </c>
      <c r="Y172" s="680"/>
      <c r="Z172" s="680"/>
      <c r="AA172" s="680"/>
      <c r="AB172" s="680">
        <f>IF(AB163+AB166+AB169&gt;AB158,AB158,AB163+AB166+AB169)</f>
        <v>0</v>
      </c>
      <c r="AC172" s="680"/>
      <c r="AD172" s="680"/>
      <c r="AE172" s="680"/>
      <c r="AF172" s="680">
        <f>IF(AF163+AF166+AF169&gt;AF158,AF158,AF163+AF166+AF169)</f>
        <v>0</v>
      </c>
      <c r="AG172" s="680"/>
      <c r="AH172" s="680"/>
      <c r="AI172" s="680"/>
      <c r="AJ172" s="680">
        <f>IF(AJ163+AJ166+AJ169&gt;AJ158,AJ158,AJ163+AJ166+AJ169)</f>
        <v>0</v>
      </c>
      <c r="AK172" s="680"/>
      <c r="AL172" s="680"/>
      <c r="AM172" s="680"/>
      <c r="AN172" s="680">
        <f>IF(AN163+AN166+AN169&gt;AN158,AN158,AN163+AN166+AN169)</f>
        <v>0</v>
      </c>
      <c r="AO172" s="680"/>
      <c r="AP172" s="680"/>
      <c r="AQ172" s="680"/>
      <c r="AR172" s="680">
        <f>IF(AR163+AR166+AR169&gt;AR158,AR158,AR163+AR166+AR169)</f>
        <v>0</v>
      </c>
      <c r="AS172" s="680"/>
      <c r="AT172" s="680"/>
      <c r="AU172" s="680"/>
      <c r="AV172" s="680">
        <f>IF(AV163+AV166+AV169&gt;AV158,AV158,AV163+AV166+AV169)</f>
        <v>0</v>
      </c>
      <c r="AW172" s="680"/>
      <c r="AX172" s="680"/>
      <c r="AY172" s="680"/>
      <c r="AZ172" s="680">
        <f>IF(AZ163+AZ166+AZ169&gt;AZ158,AZ158,AZ163+AZ166+AZ169)</f>
        <v>0</v>
      </c>
      <c r="BA172" s="680"/>
      <c r="BB172" s="680"/>
      <c r="BC172" s="680"/>
      <c r="BD172" s="8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47"/>
      <c r="FB172" s="147"/>
      <c r="FC172" s="147"/>
      <c r="FD172" s="147"/>
      <c r="FE172" s="147"/>
      <c r="FF172" s="147"/>
      <c r="FG172" s="147"/>
      <c r="FH172" s="147"/>
      <c r="FI172" s="147"/>
      <c r="FJ172" s="147"/>
    </row>
    <row r="173" spans="2:166" s="9" customFormat="1" ht="38.25" customHeight="1">
      <c r="B173" s="7"/>
      <c r="C173" s="528" t="s">
        <v>513</v>
      </c>
      <c r="D173" s="529"/>
      <c r="E173" s="677" t="s">
        <v>131</v>
      </c>
      <c r="F173" s="678"/>
      <c r="G173" s="678"/>
      <c r="H173" s="678"/>
      <c r="I173" s="678"/>
      <c r="J173" s="678"/>
      <c r="K173" s="678"/>
      <c r="L173" s="678"/>
      <c r="M173" s="678"/>
      <c r="N173" s="678"/>
      <c r="O173" s="678"/>
      <c r="P173" s="678"/>
      <c r="Q173" s="678"/>
      <c r="R173" s="678"/>
      <c r="S173" s="678"/>
      <c r="T173" s="678"/>
      <c r="U173" s="678"/>
      <c r="V173" s="678"/>
      <c r="W173" s="679"/>
      <c r="X173" s="680">
        <f>SUM(AB173:BC173)</f>
        <v>0</v>
      </c>
      <c r="Y173" s="680"/>
      <c r="Z173" s="680"/>
      <c r="AA173" s="680"/>
      <c r="AB173" s="680">
        <f>IF(AB164+AB167+AB170&gt;AB50,AB50,AB164+AB167+AB170)</f>
        <v>0</v>
      </c>
      <c r="AC173" s="680"/>
      <c r="AD173" s="680"/>
      <c r="AE173" s="680"/>
      <c r="AF173" s="680">
        <f>IF(AF164+AF167+AF170&gt;AF50,AF50,AF164+AF167+AF170)</f>
        <v>0</v>
      </c>
      <c r="AG173" s="680"/>
      <c r="AH173" s="680"/>
      <c r="AI173" s="680"/>
      <c r="AJ173" s="680">
        <f>IF(AJ164+AJ167+AJ170&gt;AJ50,AJ50,AJ164+AJ167+AJ170)</f>
        <v>0</v>
      </c>
      <c r="AK173" s="680"/>
      <c r="AL173" s="680"/>
      <c r="AM173" s="680"/>
      <c r="AN173" s="680">
        <f>IF(AN164+AN167+AN170&gt;AN50,AN50,AN164+AN167+AN170)</f>
        <v>0</v>
      </c>
      <c r="AO173" s="680"/>
      <c r="AP173" s="680"/>
      <c r="AQ173" s="680"/>
      <c r="AR173" s="680">
        <f>IF(AR164+AR167+AR170&gt;AR50,AR50,AR164+AR167+AR170)</f>
        <v>0</v>
      </c>
      <c r="AS173" s="680"/>
      <c r="AT173" s="680"/>
      <c r="AU173" s="680"/>
      <c r="AV173" s="680">
        <f>IF(AV164+AV167+AV170&gt;AV50,AV50,AV164+AV167+AV170)</f>
        <v>0</v>
      </c>
      <c r="AW173" s="680"/>
      <c r="AX173" s="680"/>
      <c r="AY173" s="680"/>
      <c r="AZ173" s="680">
        <f>IF(AZ164+AZ167+AZ170&gt;AZ50,AZ50,AZ164+AZ167+AZ170)</f>
        <v>0</v>
      </c>
      <c r="BA173" s="680"/>
      <c r="BB173" s="680"/>
      <c r="BC173" s="680"/>
      <c r="BD173" s="8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47"/>
      <c r="ER173" s="147"/>
      <c r="ES173" s="147"/>
      <c r="ET173" s="147"/>
      <c r="EU173" s="147"/>
      <c r="EV173" s="147"/>
      <c r="EW173" s="147"/>
      <c r="EX173" s="147"/>
      <c r="EY173" s="147"/>
      <c r="EZ173" s="147"/>
      <c r="FA173" s="147"/>
      <c r="FB173" s="147"/>
      <c r="FC173" s="147"/>
      <c r="FD173" s="147"/>
      <c r="FE173" s="147"/>
      <c r="FF173" s="147"/>
      <c r="FG173" s="147"/>
      <c r="FH173" s="147"/>
      <c r="FI173" s="147"/>
      <c r="FJ173" s="147"/>
    </row>
    <row r="174" spans="2:166" s="9" customFormat="1" ht="29.25" customHeight="1">
      <c r="B174" s="7"/>
      <c r="C174" s="528" t="s">
        <v>130</v>
      </c>
      <c r="D174" s="529"/>
      <c r="E174" s="677" t="s">
        <v>132</v>
      </c>
      <c r="F174" s="678"/>
      <c r="G174" s="678"/>
      <c r="H174" s="678"/>
      <c r="I174" s="678"/>
      <c r="J174" s="678"/>
      <c r="K174" s="678"/>
      <c r="L174" s="678"/>
      <c r="M174" s="678"/>
      <c r="N174" s="678"/>
      <c r="O174" s="678"/>
      <c r="P174" s="678"/>
      <c r="Q174" s="678"/>
      <c r="R174" s="678"/>
      <c r="S174" s="678"/>
      <c r="T174" s="678"/>
      <c r="U174" s="678"/>
      <c r="V174" s="678"/>
      <c r="W174" s="679"/>
      <c r="X174" s="680">
        <f>SUM(AB174:BC174)</f>
        <v>0</v>
      </c>
      <c r="Y174" s="680"/>
      <c r="Z174" s="680"/>
      <c r="AA174" s="680"/>
      <c r="AB174" s="680">
        <f>ROUND(IF(AB165+AB168+AB171&gt;X57,X57,AB165+AB168+AB171),2)</f>
        <v>0</v>
      </c>
      <c r="AC174" s="680"/>
      <c r="AD174" s="680"/>
      <c r="AE174" s="680"/>
      <c r="AF174" s="680">
        <f>ROUND(IF(AF165+AF168+AF171&gt;AB57,AB57,AF165+AF168+AF171),2)</f>
        <v>0</v>
      </c>
      <c r="AG174" s="680"/>
      <c r="AH174" s="680"/>
      <c r="AI174" s="680"/>
      <c r="AJ174" s="680">
        <f>ROUND(IF(AJ165+AJ168+AJ171&gt;AF57,AF57,AJ165+AJ168+AJ171),2)</f>
        <v>0</v>
      </c>
      <c r="AK174" s="680"/>
      <c r="AL174" s="680"/>
      <c r="AM174" s="680"/>
      <c r="AN174" s="680">
        <f>ROUND(IF(AN165+AN168+AN171&gt;AJ57,AJ57,AN165+AN168+AN171),2)</f>
        <v>0</v>
      </c>
      <c r="AO174" s="680"/>
      <c r="AP174" s="680"/>
      <c r="AQ174" s="680"/>
      <c r="AR174" s="680">
        <f>ROUND(IF(AR165+AR168+AR171&gt;AN57,AN57,AR165+AR168+AR171),2)</f>
        <v>0</v>
      </c>
      <c r="AS174" s="680"/>
      <c r="AT174" s="680"/>
      <c r="AU174" s="680"/>
      <c r="AV174" s="680">
        <f>ROUND(IF(AV165+AV168+AV171&gt;AR57,AR57,AV165+AV168+AV171),2)</f>
        <v>0</v>
      </c>
      <c r="AW174" s="680"/>
      <c r="AX174" s="680"/>
      <c r="AY174" s="680"/>
      <c r="AZ174" s="680">
        <f>ROUND(IF(AZ165+AZ168+AZ171&gt;AV57,AV57,AZ165+AZ168+AZ171),2)</f>
        <v>0</v>
      </c>
      <c r="BA174" s="680"/>
      <c r="BB174" s="680"/>
      <c r="BC174" s="680"/>
      <c r="BD174" s="8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47"/>
      <c r="EY174" s="147"/>
      <c r="EZ174" s="147"/>
      <c r="FA174" s="147"/>
      <c r="FB174" s="147"/>
      <c r="FC174" s="147"/>
      <c r="FD174" s="147"/>
      <c r="FE174" s="147"/>
      <c r="FF174" s="147"/>
      <c r="FG174" s="147"/>
      <c r="FH174" s="147"/>
      <c r="FI174" s="147"/>
      <c r="FJ174" s="147"/>
    </row>
    <row r="175" spans="2:166" s="9" customFormat="1" ht="30" customHeight="1">
      <c r="B175" s="7"/>
      <c r="C175" s="686">
        <v>6</v>
      </c>
      <c r="D175" s="687"/>
      <c r="E175" s="513" t="s">
        <v>133</v>
      </c>
      <c r="F175" s="514"/>
      <c r="G175" s="514"/>
      <c r="H175" s="514"/>
      <c r="I175" s="514"/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14"/>
      <c r="V175" s="514"/>
      <c r="W175" s="515"/>
      <c r="X175" s="696">
        <f>SUM(AB175:BC175)</f>
        <v>0</v>
      </c>
      <c r="Y175" s="696"/>
      <c r="Z175" s="696"/>
      <c r="AA175" s="696"/>
      <c r="AB175" s="696">
        <f>IF(AB158&gt;0,AB53-AB174,0)</f>
        <v>0</v>
      </c>
      <c r="AC175" s="696"/>
      <c r="AD175" s="696"/>
      <c r="AE175" s="696"/>
      <c r="AF175" s="696">
        <f>IF(AF158&gt;0,AF53-AF174,0)</f>
        <v>0</v>
      </c>
      <c r="AG175" s="696"/>
      <c r="AH175" s="696"/>
      <c r="AI175" s="696"/>
      <c r="AJ175" s="696">
        <f>IF(AJ158&gt;0,AJ53-AJ174,0)</f>
        <v>0</v>
      </c>
      <c r="AK175" s="696"/>
      <c r="AL175" s="696"/>
      <c r="AM175" s="696"/>
      <c r="AN175" s="696">
        <f>IF(AN158&gt;0,AN53-AN174,0)</f>
        <v>0</v>
      </c>
      <c r="AO175" s="696"/>
      <c r="AP175" s="696"/>
      <c r="AQ175" s="696"/>
      <c r="AR175" s="696">
        <f>IF(AR158&gt;0,AR53-AR174,0)</f>
        <v>0</v>
      </c>
      <c r="AS175" s="696"/>
      <c r="AT175" s="696"/>
      <c r="AU175" s="696"/>
      <c r="AV175" s="696">
        <f>IF(AV158&gt;0,AV53-AV174,0)</f>
        <v>0</v>
      </c>
      <c r="AW175" s="696"/>
      <c r="AX175" s="696"/>
      <c r="AY175" s="696"/>
      <c r="AZ175" s="696">
        <f>IF(AZ158&gt;0,AZ53-AZ174,0)</f>
        <v>0</v>
      </c>
      <c r="BA175" s="696"/>
      <c r="BB175" s="696"/>
      <c r="BC175" s="696"/>
      <c r="BD175" s="8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7"/>
      <c r="EU175" s="147"/>
      <c r="EV175" s="147"/>
      <c r="EW175" s="147"/>
      <c r="EX175" s="147"/>
      <c r="EY175" s="147"/>
      <c r="EZ175" s="147"/>
      <c r="FA175" s="147"/>
      <c r="FB175" s="147"/>
      <c r="FC175" s="147"/>
      <c r="FD175" s="147"/>
      <c r="FE175" s="147"/>
      <c r="FF175" s="147"/>
      <c r="FG175" s="147"/>
      <c r="FH175" s="147"/>
      <c r="FI175" s="147"/>
      <c r="FJ175" s="147"/>
    </row>
    <row r="176" spans="2:153" s="12" customFormat="1" ht="12" customHeight="1">
      <c r="B176" s="10"/>
      <c r="C176" s="114"/>
      <c r="D176" s="114"/>
      <c r="E176" s="114"/>
      <c r="F176" s="114"/>
      <c r="G176" s="114"/>
      <c r="H176" s="114"/>
      <c r="I176" s="114"/>
      <c r="J176" s="114"/>
      <c r="K176" s="114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6"/>
      <c r="AJ176" s="114"/>
      <c r="AK176" s="114"/>
      <c r="AL176" s="114"/>
      <c r="AM176" s="114"/>
      <c r="AN176" s="114"/>
      <c r="AO176" s="114"/>
      <c r="AP176" s="114"/>
      <c r="AQ176" s="62"/>
      <c r="AR176" s="115"/>
      <c r="AS176" s="115"/>
      <c r="AT176" s="115"/>
      <c r="AU176" s="115"/>
      <c r="AV176" s="115"/>
      <c r="AW176" s="115"/>
      <c r="AX176" s="115"/>
      <c r="AY176" s="120"/>
      <c r="AZ176" s="120"/>
      <c r="BA176" s="120"/>
      <c r="BB176" s="120"/>
      <c r="BC176" s="120"/>
      <c r="BD176" s="11"/>
      <c r="BF176" s="14"/>
      <c r="BG176" s="14"/>
      <c r="BH176" s="14"/>
      <c r="BI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</row>
    <row r="177" spans="1:56" ht="11.25" thickBot="1">
      <c r="A177" s="17"/>
      <c r="B177" s="69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1"/>
    </row>
    <row r="178" ht="10.5"/>
    <row r="179" spans="58:153" s="83" customFormat="1" ht="10.5">
      <c r="BF179" s="152"/>
      <c r="BG179" s="152"/>
      <c r="BH179" s="152"/>
      <c r="BI179" s="152"/>
      <c r="BJ179" s="152"/>
      <c r="BK179" s="152"/>
      <c r="BL179" s="152"/>
      <c r="BM179" s="152"/>
      <c r="BN179" s="152"/>
      <c r="BO179" s="152"/>
      <c r="BP179" s="152"/>
      <c r="BQ179" s="152"/>
      <c r="BR179" s="152"/>
      <c r="BS179" s="152"/>
      <c r="BT179" s="152"/>
      <c r="BU179" s="152"/>
      <c r="BV179" s="152"/>
      <c r="BW179" s="152"/>
      <c r="BX179" s="152"/>
      <c r="BY179" s="152"/>
      <c r="BZ179" s="152"/>
      <c r="CA179" s="152"/>
      <c r="CB179" s="152"/>
      <c r="CC179" s="152"/>
      <c r="CD179" s="152"/>
      <c r="CE179" s="152"/>
      <c r="CF179" s="152"/>
      <c r="CG179" s="152"/>
      <c r="CH179" s="152"/>
      <c r="CI179" s="152"/>
      <c r="CJ179" s="152"/>
      <c r="CK179" s="152"/>
      <c r="CL179" s="152"/>
      <c r="CM179" s="152"/>
      <c r="CN179" s="152"/>
      <c r="CO179" s="152"/>
      <c r="CP179" s="152"/>
      <c r="CQ179" s="152"/>
      <c r="CR179" s="152"/>
      <c r="CS179" s="152"/>
      <c r="CT179" s="152"/>
      <c r="CU179" s="152"/>
      <c r="CV179" s="152"/>
      <c r="CW179" s="152"/>
      <c r="CX179" s="152"/>
      <c r="CY179" s="152"/>
      <c r="CZ179" s="152"/>
      <c r="DA179" s="152"/>
      <c r="DB179" s="152"/>
      <c r="DC179" s="152"/>
      <c r="DD179" s="152"/>
      <c r="DE179" s="152"/>
      <c r="DF179" s="152"/>
      <c r="DG179" s="152"/>
      <c r="DH179" s="152"/>
      <c r="DI179" s="152"/>
      <c r="DJ179" s="152"/>
      <c r="DK179" s="152"/>
      <c r="DL179" s="152"/>
      <c r="DM179" s="152"/>
      <c r="DN179" s="152"/>
      <c r="DO179" s="152"/>
      <c r="DP179" s="152"/>
      <c r="DQ179" s="152"/>
      <c r="DR179" s="152"/>
      <c r="DS179" s="152"/>
      <c r="DT179" s="152"/>
      <c r="DU179" s="152"/>
      <c r="DV179" s="152"/>
      <c r="DW179" s="152"/>
      <c r="DX179" s="152"/>
      <c r="DY179" s="152"/>
      <c r="DZ179" s="152"/>
      <c r="EA179" s="152"/>
      <c r="EB179" s="152"/>
      <c r="EC179" s="152"/>
      <c r="ED179" s="152"/>
      <c r="EE179" s="152"/>
      <c r="EF179" s="152"/>
      <c r="EG179" s="152"/>
      <c r="EH179" s="152"/>
      <c r="EI179" s="152"/>
      <c r="EJ179" s="152"/>
      <c r="EK179" s="152"/>
      <c r="EL179" s="152"/>
      <c r="EM179" s="152"/>
      <c r="EN179" s="152"/>
      <c r="EO179" s="152"/>
      <c r="EP179" s="152"/>
      <c r="EQ179" s="152"/>
      <c r="ER179" s="152"/>
      <c r="ES179" s="152"/>
      <c r="ET179" s="152"/>
      <c r="EU179" s="152"/>
      <c r="EV179" s="152"/>
      <c r="EW179" s="152"/>
    </row>
    <row r="180" spans="58:153" s="83" customFormat="1" ht="10.5"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2"/>
      <c r="CY180" s="152"/>
      <c r="CZ180" s="152"/>
      <c r="DA180" s="152"/>
      <c r="DB180" s="152"/>
      <c r="DC180" s="152"/>
      <c r="DD180" s="152"/>
      <c r="DE180" s="152"/>
      <c r="DF180" s="152"/>
      <c r="DG180" s="152"/>
      <c r="DH180" s="152"/>
      <c r="DI180" s="152"/>
      <c r="DJ180" s="152"/>
      <c r="DK180" s="152"/>
      <c r="DL180" s="152"/>
      <c r="DM180" s="152"/>
      <c r="DN180" s="152"/>
      <c r="DO180" s="152"/>
      <c r="DP180" s="152"/>
      <c r="DQ180" s="152"/>
      <c r="DR180" s="152"/>
      <c r="DS180" s="152"/>
      <c r="DT180" s="152"/>
      <c r="DU180" s="152"/>
      <c r="DV180" s="152"/>
      <c r="DW180" s="152"/>
      <c r="DX180" s="152"/>
      <c r="DY180" s="152"/>
      <c r="DZ180" s="152"/>
      <c r="EA180" s="152"/>
      <c r="EB180" s="152"/>
      <c r="EC180" s="152"/>
      <c r="ED180" s="152"/>
      <c r="EE180" s="152"/>
      <c r="EF180" s="152"/>
      <c r="EG180" s="152"/>
      <c r="EH180" s="152"/>
      <c r="EI180" s="152"/>
      <c r="EJ180" s="152"/>
      <c r="EK180" s="152"/>
      <c r="EL180" s="152"/>
      <c r="EM180" s="152"/>
      <c r="EN180" s="152"/>
      <c r="EO180" s="152"/>
      <c r="EP180" s="152"/>
      <c r="EQ180" s="152"/>
      <c r="ER180" s="152"/>
      <c r="ES180" s="152"/>
      <c r="ET180" s="152"/>
      <c r="EU180" s="152"/>
      <c r="EV180" s="152"/>
      <c r="EW180" s="152"/>
    </row>
    <row r="181" spans="58:153" s="83" customFormat="1" ht="10.5"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2"/>
      <c r="CY181" s="152"/>
      <c r="CZ181" s="152"/>
      <c r="DA181" s="152"/>
      <c r="DB181" s="152"/>
      <c r="DC181" s="152"/>
      <c r="DD181" s="152"/>
      <c r="DE181" s="152"/>
      <c r="DF181" s="152"/>
      <c r="DG181" s="152"/>
      <c r="DH181" s="152"/>
      <c r="DI181" s="152"/>
      <c r="DJ181" s="152"/>
      <c r="DK181" s="152"/>
      <c r="DL181" s="152"/>
      <c r="DM181" s="152"/>
      <c r="DN181" s="152"/>
      <c r="DO181" s="152"/>
      <c r="DP181" s="152"/>
      <c r="DQ181" s="152"/>
      <c r="DR181" s="152"/>
      <c r="DS181" s="152"/>
      <c r="DT181" s="152"/>
      <c r="DU181" s="152"/>
      <c r="DV181" s="152"/>
      <c r="DW181" s="152"/>
      <c r="DX181" s="152"/>
      <c r="DY181" s="152"/>
      <c r="DZ181" s="152"/>
      <c r="EA181" s="152"/>
      <c r="EB181" s="152"/>
      <c r="EC181" s="152"/>
      <c r="ED181" s="152"/>
      <c r="EE181" s="152"/>
      <c r="EF181" s="152"/>
      <c r="EG181" s="152"/>
      <c r="EH181" s="152"/>
      <c r="EI181" s="152"/>
      <c r="EJ181" s="152"/>
      <c r="EK181" s="152"/>
      <c r="EL181" s="152"/>
      <c r="EM181" s="152"/>
      <c r="EN181" s="152"/>
      <c r="EO181" s="152"/>
      <c r="EP181" s="152"/>
      <c r="EQ181" s="152"/>
      <c r="ER181" s="152"/>
      <c r="ES181" s="152"/>
      <c r="ET181" s="152"/>
      <c r="EU181" s="152"/>
      <c r="EV181" s="152"/>
      <c r="EW181" s="152"/>
    </row>
    <row r="182" spans="58:153" s="83" customFormat="1" ht="10.5">
      <c r="BF182" s="152"/>
      <c r="BG182" s="152"/>
      <c r="BH182" s="1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  <c r="BV182" s="152"/>
      <c r="BW182" s="152"/>
      <c r="BX182" s="152"/>
      <c r="BY182" s="152"/>
      <c r="BZ182" s="152"/>
      <c r="CA182" s="152"/>
      <c r="CB182" s="152"/>
      <c r="CC182" s="152"/>
      <c r="CD182" s="152"/>
      <c r="CE182" s="152"/>
      <c r="CF182" s="152"/>
      <c r="CG182" s="152"/>
      <c r="CH182" s="152"/>
      <c r="CI182" s="152"/>
      <c r="CJ182" s="152"/>
      <c r="CK182" s="152"/>
      <c r="CL182" s="152"/>
      <c r="CM182" s="152"/>
      <c r="CN182" s="152"/>
      <c r="CO182" s="152"/>
      <c r="CP182" s="152"/>
      <c r="CQ182" s="152"/>
      <c r="CR182" s="152"/>
      <c r="CS182" s="152"/>
      <c r="CT182" s="152"/>
      <c r="CU182" s="152"/>
      <c r="CV182" s="152"/>
      <c r="CW182" s="152"/>
      <c r="CX182" s="152"/>
      <c r="CY182" s="152"/>
      <c r="CZ182" s="152"/>
      <c r="DA182" s="152"/>
      <c r="DB182" s="152"/>
      <c r="DC182" s="152"/>
      <c r="DD182" s="152"/>
      <c r="DE182" s="152"/>
      <c r="DF182" s="152"/>
      <c r="DG182" s="152"/>
      <c r="DH182" s="152"/>
      <c r="DI182" s="152"/>
      <c r="DJ182" s="152"/>
      <c r="DK182" s="152"/>
      <c r="DL182" s="152"/>
      <c r="DM182" s="152"/>
      <c r="DN182" s="152"/>
      <c r="DO182" s="152"/>
      <c r="DP182" s="152"/>
      <c r="DQ182" s="152"/>
      <c r="DR182" s="152"/>
      <c r="DS182" s="152"/>
      <c r="DT182" s="152"/>
      <c r="DU182" s="152"/>
      <c r="DV182" s="152"/>
      <c r="DW182" s="152"/>
      <c r="DX182" s="152"/>
      <c r="DY182" s="152"/>
      <c r="DZ182" s="152"/>
      <c r="EA182" s="152"/>
      <c r="EB182" s="152"/>
      <c r="EC182" s="152"/>
      <c r="ED182" s="152"/>
      <c r="EE182" s="152"/>
      <c r="EF182" s="152"/>
      <c r="EG182" s="152"/>
      <c r="EH182" s="152"/>
      <c r="EI182" s="152"/>
      <c r="EJ182" s="152"/>
      <c r="EK182" s="152"/>
      <c r="EL182" s="152"/>
      <c r="EM182" s="152"/>
      <c r="EN182" s="152"/>
      <c r="EO182" s="152"/>
      <c r="EP182" s="152"/>
      <c r="EQ182" s="152"/>
      <c r="ER182" s="152"/>
      <c r="ES182" s="152"/>
      <c r="ET182" s="152"/>
      <c r="EU182" s="152"/>
      <c r="EV182" s="152"/>
      <c r="EW182" s="152"/>
    </row>
    <row r="183" spans="58:153" s="135" customFormat="1" ht="10.5"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3"/>
      <c r="DE183" s="153"/>
      <c r="DF183" s="153"/>
      <c r="DG183" s="153"/>
      <c r="DH183" s="153"/>
      <c r="DI183" s="153"/>
      <c r="DJ183" s="153"/>
      <c r="DK183" s="153"/>
      <c r="DL183" s="153"/>
      <c r="DM183" s="153"/>
      <c r="DN183" s="153"/>
      <c r="DO183" s="153"/>
      <c r="DP183" s="153"/>
      <c r="DQ183" s="153"/>
      <c r="DR183" s="153"/>
      <c r="DS183" s="153"/>
      <c r="DT183" s="153"/>
      <c r="DU183" s="153"/>
      <c r="DV183" s="153"/>
      <c r="DW183" s="153"/>
      <c r="DX183" s="153"/>
      <c r="DY183" s="153"/>
      <c r="DZ183" s="153"/>
      <c r="EA183" s="153"/>
      <c r="EB183" s="153"/>
      <c r="EC183" s="153"/>
      <c r="ED183" s="153"/>
      <c r="EE183" s="153"/>
      <c r="EF183" s="153"/>
      <c r="EG183" s="153"/>
      <c r="EH183" s="153"/>
      <c r="EI183" s="153"/>
      <c r="EJ183" s="153"/>
      <c r="EK183" s="153"/>
      <c r="EL183" s="153"/>
      <c r="EM183" s="153"/>
      <c r="EN183" s="153"/>
      <c r="EO183" s="153"/>
      <c r="EP183" s="153"/>
      <c r="EQ183" s="153"/>
      <c r="ER183" s="153"/>
      <c r="ES183" s="153"/>
      <c r="ET183" s="153"/>
      <c r="EU183" s="153"/>
      <c r="EV183" s="153"/>
      <c r="EW183" s="153"/>
    </row>
    <row r="184" spans="2:153" s="135" customFormat="1" ht="10.5">
      <c r="B184" s="136">
        <v>3</v>
      </c>
      <c r="C184" s="137"/>
      <c r="D184" s="137"/>
      <c r="E184" s="137"/>
      <c r="F184" s="137"/>
      <c r="G184" s="137"/>
      <c r="J184" s="138">
        <v>0.25</v>
      </c>
      <c r="M184" s="135">
        <v>1</v>
      </c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3"/>
      <c r="ER184" s="153"/>
      <c r="ES184" s="153"/>
      <c r="ET184" s="153"/>
      <c r="EU184" s="153"/>
      <c r="EV184" s="153"/>
      <c r="EW184" s="153"/>
    </row>
    <row r="185" spans="2:153" s="135" customFormat="1" ht="10.5">
      <c r="B185" s="137">
        <v>1</v>
      </c>
      <c r="C185" s="137" t="s">
        <v>546</v>
      </c>
      <c r="D185" s="137"/>
      <c r="E185" s="137"/>
      <c r="F185" s="137"/>
      <c r="G185" s="137"/>
      <c r="J185" s="138">
        <v>0.18</v>
      </c>
      <c r="M185" s="135">
        <v>1</v>
      </c>
      <c r="N185" s="135" t="s">
        <v>529</v>
      </c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3"/>
      <c r="ER185" s="153"/>
      <c r="ES185" s="153"/>
      <c r="ET185" s="153"/>
      <c r="EU185" s="153"/>
      <c r="EV185" s="153"/>
      <c r="EW185" s="153"/>
    </row>
    <row r="186" spans="2:153" s="135" customFormat="1" ht="10.5">
      <c r="B186" s="137">
        <v>2</v>
      </c>
      <c r="C186" s="137" t="s">
        <v>548</v>
      </c>
      <c r="D186" s="137"/>
      <c r="E186" s="137"/>
      <c r="F186" s="137"/>
      <c r="G186" s="137"/>
      <c r="J186" s="138">
        <v>0.12</v>
      </c>
      <c r="M186" s="135">
        <v>2</v>
      </c>
      <c r="N186" s="135" t="s">
        <v>530</v>
      </c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3"/>
      <c r="CQ186" s="153"/>
      <c r="CR186" s="153"/>
      <c r="CS186" s="153"/>
      <c r="CT186" s="153"/>
      <c r="CU186" s="153"/>
      <c r="CV186" s="153"/>
      <c r="CW186" s="153"/>
      <c r="CX186" s="153"/>
      <c r="CY186" s="153"/>
      <c r="CZ186" s="153"/>
      <c r="DA186" s="153"/>
      <c r="DB186" s="153"/>
      <c r="DC186" s="153"/>
      <c r="DD186" s="153"/>
      <c r="DE186" s="153"/>
      <c r="DF186" s="153"/>
      <c r="DG186" s="153"/>
      <c r="DH186" s="153"/>
      <c r="DI186" s="153"/>
      <c r="DJ186" s="153"/>
      <c r="DK186" s="153"/>
      <c r="DL186" s="153"/>
      <c r="DM186" s="153"/>
      <c r="DN186" s="153"/>
      <c r="DO186" s="153"/>
      <c r="DP186" s="153"/>
      <c r="DQ186" s="153"/>
      <c r="DR186" s="153"/>
      <c r="DS186" s="153"/>
      <c r="DT186" s="153"/>
      <c r="DU186" s="153"/>
      <c r="DV186" s="153"/>
      <c r="DW186" s="153"/>
      <c r="DX186" s="153"/>
      <c r="DY186" s="153"/>
      <c r="DZ186" s="153"/>
      <c r="EA186" s="153"/>
      <c r="EB186" s="153"/>
      <c r="EC186" s="153"/>
      <c r="ED186" s="153"/>
      <c r="EE186" s="153"/>
      <c r="EF186" s="153"/>
      <c r="EG186" s="153"/>
      <c r="EH186" s="153"/>
      <c r="EI186" s="153"/>
      <c r="EJ186" s="153"/>
      <c r="EK186" s="153"/>
      <c r="EL186" s="153"/>
      <c r="EM186" s="153"/>
      <c r="EN186" s="153"/>
      <c r="EO186" s="153"/>
      <c r="EP186" s="153"/>
      <c r="EQ186" s="153"/>
      <c r="ER186" s="153"/>
      <c r="ES186" s="153"/>
      <c r="ET186" s="153"/>
      <c r="EU186" s="153"/>
      <c r="EV186" s="153"/>
      <c r="EW186" s="153"/>
    </row>
    <row r="187" spans="2:153" s="135" customFormat="1" ht="10.5">
      <c r="B187" s="136">
        <v>3</v>
      </c>
      <c r="C187" s="137" t="s">
        <v>166</v>
      </c>
      <c r="D187" s="137"/>
      <c r="E187" s="137"/>
      <c r="F187" s="137"/>
      <c r="G187" s="137"/>
      <c r="J187" s="138">
        <v>0.1</v>
      </c>
      <c r="M187" s="135">
        <v>3</v>
      </c>
      <c r="N187" s="135" t="s">
        <v>531</v>
      </c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3"/>
      <c r="CP187" s="153"/>
      <c r="CQ187" s="153"/>
      <c r="CR187" s="153"/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3"/>
      <c r="DE187" s="153"/>
      <c r="DF187" s="153"/>
      <c r="DG187" s="153"/>
      <c r="DH187" s="153"/>
      <c r="DI187" s="153"/>
      <c r="DJ187" s="153"/>
      <c r="DK187" s="153"/>
      <c r="DL187" s="153"/>
      <c r="DM187" s="153"/>
      <c r="DN187" s="153"/>
      <c r="DO187" s="153"/>
      <c r="DP187" s="153"/>
      <c r="DQ187" s="153"/>
      <c r="DR187" s="153"/>
      <c r="DS187" s="153"/>
      <c r="DT187" s="153"/>
      <c r="DU187" s="153"/>
      <c r="DV187" s="153"/>
      <c r="DW187" s="153"/>
      <c r="DX187" s="153"/>
      <c r="DY187" s="153"/>
      <c r="DZ187" s="153"/>
      <c r="EA187" s="153"/>
      <c r="EB187" s="153"/>
      <c r="EC187" s="153"/>
      <c r="ED187" s="153"/>
      <c r="EE187" s="153"/>
      <c r="EF187" s="153"/>
      <c r="EG187" s="153"/>
      <c r="EH187" s="153"/>
      <c r="EI187" s="153"/>
      <c r="EJ187" s="153"/>
      <c r="EK187" s="153"/>
      <c r="EL187" s="153"/>
      <c r="EM187" s="153"/>
      <c r="EN187" s="153"/>
      <c r="EO187" s="153"/>
      <c r="EP187" s="153"/>
      <c r="EQ187" s="153"/>
      <c r="ER187" s="153"/>
      <c r="ES187" s="153"/>
      <c r="ET187" s="153"/>
      <c r="EU187" s="153"/>
      <c r="EV187" s="153"/>
      <c r="EW187" s="153"/>
    </row>
    <row r="188" spans="2:153" s="135" customFormat="1" ht="10.5">
      <c r="B188" s="136">
        <v>4</v>
      </c>
      <c r="C188" s="137" t="s">
        <v>551</v>
      </c>
      <c r="D188" s="137"/>
      <c r="E188" s="137"/>
      <c r="F188" s="137"/>
      <c r="G188" s="137"/>
      <c r="J188" s="138">
        <v>0.05</v>
      </c>
      <c r="M188" s="135">
        <v>4</v>
      </c>
      <c r="N188" s="135" t="s">
        <v>532</v>
      </c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3"/>
      <c r="DE188" s="153"/>
      <c r="DF188" s="153"/>
      <c r="DG188" s="153"/>
      <c r="DH188" s="153"/>
      <c r="DI188" s="153"/>
      <c r="DJ188" s="153"/>
      <c r="DK188" s="153"/>
      <c r="DL188" s="153"/>
      <c r="DM188" s="153"/>
      <c r="DN188" s="153"/>
      <c r="DO188" s="153"/>
      <c r="DP188" s="153"/>
      <c r="DQ188" s="153"/>
      <c r="DR188" s="153"/>
      <c r="DS188" s="153"/>
      <c r="DT188" s="153"/>
      <c r="DU188" s="153"/>
      <c r="DV188" s="153"/>
      <c r="DW188" s="153"/>
      <c r="DX188" s="153"/>
      <c r="DY188" s="153"/>
      <c r="DZ188" s="153"/>
      <c r="EA188" s="153"/>
      <c r="EB188" s="153"/>
      <c r="EC188" s="153"/>
      <c r="ED188" s="153"/>
      <c r="EE188" s="153"/>
      <c r="EF188" s="153"/>
      <c r="EG188" s="153"/>
      <c r="EH188" s="153"/>
      <c r="EI188" s="153"/>
      <c r="EJ188" s="153"/>
      <c r="EK188" s="153"/>
      <c r="EL188" s="153"/>
      <c r="EM188" s="153"/>
      <c r="EN188" s="153"/>
      <c r="EO188" s="153"/>
      <c r="EP188" s="153"/>
      <c r="EQ188" s="153"/>
      <c r="ER188" s="153"/>
      <c r="ES188" s="153"/>
      <c r="ET188" s="153"/>
      <c r="EU188" s="153"/>
      <c r="EV188" s="153"/>
      <c r="EW188" s="153"/>
    </row>
    <row r="189" spans="2:153" s="135" customFormat="1" ht="10.5">
      <c r="B189" s="137">
        <v>5</v>
      </c>
      <c r="C189" s="137" t="s">
        <v>553</v>
      </c>
      <c r="D189" s="137"/>
      <c r="E189" s="137"/>
      <c r="F189" s="137"/>
      <c r="G189" s="137"/>
      <c r="J189" s="138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3"/>
      <c r="DE189" s="153"/>
      <c r="DF189" s="153"/>
      <c r="DG189" s="153"/>
      <c r="DH189" s="153"/>
      <c r="DI189" s="153"/>
      <c r="DJ189" s="153"/>
      <c r="DK189" s="153"/>
      <c r="DL189" s="153"/>
      <c r="DM189" s="153"/>
      <c r="DN189" s="153"/>
      <c r="DO189" s="153"/>
      <c r="DP189" s="153"/>
      <c r="DQ189" s="153"/>
      <c r="DR189" s="153"/>
      <c r="DS189" s="153"/>
      <c r="DT189" s="153"/>
      <c r="DU189" s="153"/>
      <c r="DV189" s="153"/>
      <c r="DW189" s="153"/>
      <c r="DX189" s="153"/>
      <c r="DY189" s="153"/>
      <c r="DZ189" s="153"/>
      <c r="EA189" s="153"/>
      <c r="EB189" s="153"/>
      <c r="EC189" s="153"/>
      <c r="ED189" s="153"/>
      <c r="EE189" s="153"/>
      <c r="EF189" s="153"/>
      <c r="EG189" s="153"/>
      <c r="EH189" s="153"/>
      <c r="EI189" s="153"/>
      <c r="EJ189" s="153"/>
      <c r="EK189" s="153"/>
      <c r="EL189" s="153"/>
      <c r="EM189" s="153"/>
      <c r="EN189" s="153"/>
      <c r="EO189" s="153"/>
      <c r="EP189" s="153"/>
      <c r="EQ189" s="153"/>
      <c r="ER189" s="153"/>
      <c r="ES189" s="153"/>
      <c r="ET189" s="153"/>
      <c r="EU189" s="153"/>
      <c r="EV189" s="153"/>
      <c r="EW189" s="153"/>
    </row>
    <row r="190" spans="2:153" s="135" customFormat="1" ht="10.5">
      <c r="B190" s="137">
        <v>6</v>
      </c>
      <c r="C190" s="137" t="s">
        <v>555</v>
      </c>
      <c r="D190" s="137"/>
      <c r="E190" s="137"/>
      <c r="F190" s="137"/>
      <c r="G190" s="137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  <c r="CL190" s="153"/>
      <c r="CM190" s="153"/>
      <c r="CN190" s="153"/>
      <c r="CO190" s="153"/>
      <c r="CP190" s="153"/>
      <c r="CQ190" s="153"/>
      <c r="CR190" s="153"/>
      <c r="CS190" s="153"/>
      <c r="CT190" s="153"/>
      <c r="CU190" s="153"/>
      <c r="CV190" s="153"/>
      <c r="CW190" s="153"/>
      <c r="CX190" s="153"/>
      <c r="CY190" s="153"/>
      <c r="CZ190" s="153"/>
      <c r="DA190" s="153"/>
      <c r="DB190" s="153"/>
      <c r="DC190" s="153"/>
      <c r="DD190" s="153"/>
      <c r="DE190" s="153"/>
      <c r="DF190" s="153"/>
      <c r="DG190" s="153"/>
      <c r="DH190" s="153"/>
      <c r="DI190" s="153"/>
      <c r="DJ190" s="153"/>
      <c r="DK190" s="153"/>
      <c r="DL190" s="153"/>
      <c r="DM190" s="153"/>
      <c r="DN190" s="153"/>
      <c r="DO190" s="153"/>
      <c r="DP190" s="153"/>
      <c r="DQ190" s="153"/>
      <c r="DR190" s="153"/>
      <c r="DS190" s="153"/>
      <c r="DT190" s="153"/>
      <c r="DU190" s="153"/>
      <c r="DV190" s="153"/>
      <c r="DW190" s="153"/>
      <c r="DX190" s="153"/>
      <c r="DY190" s="153"/>
      <c r="DZ190" s="153"/>
      <c r="EA190" s="153"/>
      <c r="EB190" s="153"/>
      <c r="EC190" s="153"/>
      <c r="ED190" s="153"/>
      <c r="EE190" s="153"/>
      <c r="EF190" s="153"/>
      <c r="EG190" s="153"/>
      <c r="EH190" s="153"/>
      <c r="EI190" s="153"/>
      <c r="EJ190" s="153"/>
      <c r="EK190" s="153"/>
      <c r="EL190" s="153"/>
      <c r="EM190" s="153"/>
      <c r="EN190" s="153"/>
      <c r="EO190" s="153"/>
      <c r="EP190" s="153"/>
      <c r="EQ190" s="153"/>
      <c r="ER190" s="153"/>
      <c r="ES190" s="153"/>
      <c r="ET190" s="153"/>
      <c r="EU190" s="153"/>
      <c r="EV190" s="153"/>
      <c r="EW190" s="153"/>
    </row>
    <row r="191" spans="2:153" s="135" customFormat="1" ht="10.5">
      <c r="B191" s="137">
        <v>7</v>
      </c>
      <c r="C191" s="137" t="s">
        <v>547</v>
      </c>
      <c r="D191" s="137"/>
      <c r="E191" s="137"/>
      <c r="F191" s="137"/>
      <c r="G191" s="137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  <c r="DB191" s="153"/>
      <c r="DC191" s="153"/>
      <c r="DD191" s="153"/>
      <c r="DE191" s="153"/>
      <c r="DF191" s="153"/>
      <c r="DG191" s="153"/>
      <c r="DH191" s="153"/>
      <c r="DI191" s="153"/>
      <c r="DJ191" s="153"/>
      <c r="DK191" s="153"/>
      <c r="DL191" s="153"/>
      <c r="DM191" s="153"/>
      <c r="DN191" s="153"/>
      <c r="DO191" s="153"/>
      <c r="DP191" s="153"/>
      <c r="DQ191" s="153"/>
      <c r="DR191" s="153"/>
      <c r="DS191" s="153"/>
      <c r="DT191" s="153"/>
      <c r="DU191" s="153"/>
      <c r="DV191" s="153"/>
      <c r="DW191" s="153"/>
      <c r="DX191" s="153"/>
      <c r="DY191" s="153"/>
      <c r="DZ191" s="153"/>
      <c r="EA191" s="153"/>
      <c r="EB191" s="153"/>
      <c r="EC191" s="153"/>
      <c r="ED191" s="153"/>
      <c r="EE191" s="153"/>
      <c r="EF191" s="153"/>
      <c r="EG191" s="153"/>
      <c r="EH191" s="153"/>
      <c r="EI191" s="153"/>
      <c r="EJ191" s="153"/>
      <c r="EK191" s="153"/>
      <c r="EL191" s="153"/>
      <c r="EM191" s="153"/>
      <c r="EN191" s="153"/>
      <c r="EO191" s="153"/>
      <c r="EP191" s="153"/>
      <c r="EQ191" s="153"/>
      <c r="ER191" s="153"/>
      <c r="ES191" s="153"/>
      <c r="ET191" s="153"/>
      <c r="EU191" s="153"/>
      <c r="EV191" s="153"/>
      <c r="EW191" s="153"/>
    </row>
    <row r="192" spans="2:153" s="135" customFormat="1" ht="10.5">
      <c r="B192" s="137">
        <v>8</v>
      </c>
      <c r="C192" s="137" t="s">
        <v>549</v>
      </c>
      <c r="D192" s="137"/>
      <c r="E192" s="137"/>
      <c r="F192" s="137"/>
      <c r="G192" s="137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  <c r="CL192" s="153"/>
      <c r="CM192" s="153"/>
      <c r="CN192" s="153"/>
      <c r="CO192" s="153"/>
      <c r="CP192" s="153"/>
      <c r="CQ192" s="153"/>
      <c r="CR192" s="153"/>
      <c r="CS192" s="153"/>
      <c r="CT192" s="153"/>
      <c r="CU192" s="153"/>
      <c r="CV192" s="153"/>
      <c r="CW192" s="153"/>
      <c r="CX192" s="153"/>
      <c r="CY192" s="153"/>
      <c r="CZ192" s="153"/>
      <c r="DA192" s="153"/>
      <c r="DB192" s="153"/>
      <c r="DC192" s="153"/>
      <c r="DD192" s="153"/>
      <c r="DE192" s="153"/>
      <c r="DF192" s="153"/>
      <c r="DG192" s="153"/>
      <c r="DH192" s="153"/>
      <c r="DI192" s="153"/>
      <c r="DJ192" s="153"/>
      <c r="DK192" s="153"/>
      <c r="DL192" s="153"/>
      <c r="DM192" s="153"/>
      <c r="DN192" s="153"/>
      <c r="DO192" s="153"/>
      <c r="DP192" s="153"/>
      <c r="DQ192" s="153"/>
      <c r="DR192" s="153"/>
      <c r="DS192" s="153"/>
      <c r="DT192" s="153"/>
      <c r="DU192" s="153"/>
      <c r="DV192" s="153"/>
      <c r="DW192" s="153"/>
      <c r="DX192" s="153"/>
      <c r="DY192" s="153"/>
      <c r="DZ192" s="153"/>
      <c r="EA192" s="153"/>
      <c r="EB192" s="153"/>
      <c r="EC192" s="153"/>
      <c r="ED192" s="153"/>
      <c r="EE192" s="153"/>
      <c r="EF192" s="153"/>
      <c r="EG192" s="153"/>
      <c r="EH192" s="153"/>
      <c r="EI192" s="153"/>
      <c r="EJ192" s="153"/>
      <c r="EK192" s="153"/>
      <c r="EL192" s="153"/>
      <c r="EM192" s="153"/>
      <c r="EN192" s="153"/>
      <c r="EO192" s="153"/>
      <c r="EP192" s="153"/>
      <c r="EQ192" s="153"/>
      <c r="ER192" s="153"/>
      <c r="ES192" s="153"/>
      <c r="ET192" s="153"/>
      <c r="EU192" s="153"/>
      <c r="EV192" s="153"/>
      <c r="EW192" s="153"/>
    </row>
    <row r="193" spans="2:153" s="135" customFormat="1" ht="10.5">
      <c r="B193" s="137">
        <v>9</v>
      </c>
      <c r="C193" s="137" t="s">
        <v>550</v>
      </c>
      <c r="D193" s="137"/>
      <c r="E193" s="137"/>
      <c r="F193" s="137"/>
      <c r="G193" s="137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  <c r="CI193" s="153"/>
      <c r="CJ193" s="153"/>
      <c r="CK193" s="153"/>
      <c r="CL193" s="153"/>
      <c r="CM193" s="153"/>
      <c r="CN193" s="153"/>
      <c r="CO193" s="153"/>
      <c r="CP193" s="153"/>
      <c r="CQ193" s="153"/>
      <c r="CR193" s="153"/>
      <c r="CS193" s="153"/>
      <c r="CT193" s="153"/>
      <c r="CU193" s="153"/>
      <c r="CV193" s="153"/>
      <c r="CW193" s="153"/>
      <c r="CX193" s="153"/>
      <c r="CY193" s="153"/>
      <c r="CZ193" s="153"/>
      <c r="DA193" s="153"/>
      <c r="DB193" s="153"/>
      <c r="DC193" s="153"/>
      <c r="DD193" s="153"/>
      <c r="DE193" s="153"/>
      <c r="DF193" s="153"/>
      <c r="DG193" s="153"/>
      <c r="DH193" s="153"/>
      <c r="DI193" s="153"/>
      <c r="DJ193" s="153"/>
      <c r="DK193" s="153"/>
      <c r="DL193" s="153"/>
      <c r="DM193" s="153"/>
      <c r="DN193" s="153"/>
      <c r="DO193" s="153"/>
      <c r="DP193" s="153"/>
      <c r="DQ193" s="153"/>
      <c r="DR193" s="153"/>
      <c r="DS193" s="153"/>
      <c r="DT193" s="153"/>
      <c r="DU193" s="153"/>
      <c r="DV193" s="153"/>
      <c r="DW193" s="153"/>
      <c r="DX193" s="153"/>
      <c r="DY193" s="153"/>
      <c r="DZ193" s="153"/>
      <c r="EA193" s="153"/>
      <c r="EB193" s="153"/>
      <c r="EC193" s="153"/>
      <c r="ED193" s="153"/>
      <c r="EE193" s="153"/>
      <c r="EF193" s="153"/>
      <c r="EG193" s="153"/>
      <c r="EH193" s="153"/>
      <c r="EI193" s="153"/>
      <c r="EJ193" s="153"/>
      <c r="EK193" s="153"/>
      <c r="EL193" s="153"/>
      <c r="EM193" s="153"/>
      <c r="EN193" s="153"/>
      <c r="EO193" s="153"/>
      <c r="EP193" s="153"/>
      <c r="EQ193" s="153"/>
      <c r="ER193" s="153"/>
      <c r="ES193" s="153"/>
      <c r="ET193" s="153"/>
      <c r="EU193" s="153"/>
      <c r="EV193" s="153"/>
      <c r="EW193" s="153"/>
    </row>
    <row r="194" spans="2:153" s="135" customFormat="1" ht="10.5">
      <c r="B194" s="137">
        <v>10</v>
      </c>
      <c r="C194" s="137" t="s">
        <v>552</v>
      </c>
      <c r="D194" s="137"/>
      <c r="E194" s="137"/>
      <c r="F194" s="137"/>
      <c r="G194" s="137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  <c r="CL194" s="153"/>
      <c r="CM194" s="153"/>
      <c r="CN194" s="153"/>
      <c r="CO194" s="153"/>
      <c r="CP194" s="153"/>
      <c r="CQ194" s="153"/>
      <c r="CR194" s="153"/>
      <c r="CS194" s="153"/>
      <c r="CT194" s="153"/>
      <c r="CU194" s="153"/>
      <c r="CV194" s="153"/>
      <c r="CW194" s="153"/>
      <c r="CX194" s="153"/>
      <c r="CY194" s="153"/>
      <c r="CZ194" s="153"/>
      <c r="DA194" s="153"/>
      <c r="DB194" s="153"/>
      <c r="DC194" s="153"/>
      <c r="DD194" s="153"/>
      <c r="DE194" s="153"/>
      <c r="DF194" s="153"/>
      <c r="DG194" s="153"/>
      <c r="DH194" s="153"/>
      <c r="DI194" s="153"/>
      <c r="DJ194" s="153"/>
      <c r="DK194" s="153"/>
      <c r="DL194" s="153"/>
      <c r="DM194" s="153"/>
      <c r="DN194" s="153"/>
      <c r="DO194" s="153"/>
      <c r="DP194" s="153"/>
      <c r="DQ194" s="153"/>
      <c r="DR194" s="153"/>
      <c r="DS194" s="153"/>
      <c r="DT194" s="153"/>
      <c r="DU194" s="153"/>
      <c r="DV194" s="153"/>
      <c r="DW194" s="153"/>
      <c r="DX194" s="153"/>
      <c r="DY194" s="153"/>
      <c r="DZ194" s="153"/>
      <c r="EA194" s="153"/>
      <c r="EB194" s="153"/>
      <c r="EC194" s="153"/>
      <c r="ED194" s="153"/>
      <c r="EE194" s="153"/>
      <c r="EF194" s="153"/>
      <c r="EG194" s="153"/>
      <c r="EH194" s="153"/>
      <c r="EI194" s="153"/>
      <c r="EJ194" s="153"/>
      <c r="EK194" s="153"/>
      <c r="EL194" s="153"/>
      <c r="EM194" s="153"/>
      <c r="EN194" s="153"/>
      <c r="EO194" s="153"/>
      <c r="EP194" s="153"/>
      <c r="EQ194" s="153"/>
      <c r="ER194" s="153"/>
      <c r="ES194" s="153"/>
      <c r="ET194" s="153"/>
      <c r="EU194" s="153"/>
      <c r="EV194" s="153"/>
      <c r="EW194" s="153"/>
    </row>
    <row r="195" spans="2:153" s="135" customFormat="1" ht="10.5">
      <c r="B195" s="137">
        <v>11</v>
      </c>
      <c r="C195" s="137" t="s">
        <v>554</v>
      </c>
      <c r="D195" s="137"/>
      <c r="E195" s="137"/>
      <c r="F195" s="137"/>
      <c r="G195" s="137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  <c r="CI195" s="153"/>
      <c r="CJ195" s="153"/>
      <c r="CK195" s="153"/>
      <c r="CL195" s="153"/>
      <c r="CM195" s="153"/>
      <c r="CN195" s="153"/>
      <c r="CO195" s="153"/>
      <c r="CP195" s="153"/>
      <c r="CQ195" s="153"/>
      <c r="CR195" s="153"/>
      <c r="CS195" s="153"/>
      <c r="CT195" s="153"/>
      <c r="CU195" s="153"/>
      <c r="CV195" s="153"/>
      <c r="CW195" s="153"/>
      <c r="CX195" s="153"/>
      <c r="CY195" s="153"/>
      <c r="CZ195" s="153"/>
      <c r="DA195" s="153"/>
      <c r="DB195" s="153"/>
      <c r="DC195" s="153"/>
      <c r="DD195" s="153"/>
      <c r="DE195" s="153"/>
      <c r="DF195" s="153"/>
      <c r="DG195" s="153"/>
      <c r="DH195" s="153"/>
      <c r="DI195" s="153"/>
      <c r="DJ195" s="153"/>
      <c r="DK195" s="153"/>
      <c r="DL195" s="153"/>
      <c r="DM195" s="153"/>
      <c r="DN195" s="153"/>
      <c r="DO195" s="153"/>
      <c r="DP195" s="153"/>
      <c r="DQ195" s="153"/>
      <c r="DR195" s="153"/>
      <c r="DS195" s="153"/>
      <c r="DT195" s="153"/>
      <c r="DU195" s="153"/>
      <c r="DV195" s="153"/>
      <c r="DW195" s="153"/>
      <c r="DX195" s="153"/>
      <c r="DY195" s="153"/>
      <c r="DZ195" s="153"/>
      <c r="EA195" s="153"/>
      <c r="EB195" s="153"/>
      <c r="EC195" s="153"/>
      <c r="ED195" s="153"/>
      <c r="EE195" s="153"/>
      <c r="EF195" s="153"/>
      <c r="EG195" s="153"/>
      <c r="EH195" s="153"/>
      <c r="EI195" s="153"/>
      <c r="EJ195" s="153"/>
      <c r="EK195" s="153"/>
      <c r="EL195" s="153"/>
      <c r="EM195" s="153"/>
      <c r="EN195" s="153"/>
      <c r="EO195" s="153"/>
      <c r="EP195" s="153"/>
      <c r="EQ195" s="153"/>
      <c r="ER195" s="153"/>
      <c r="ES195" s="153"/>
      <c r="ET195" s="153"/>
      <c r="EU195" s="153"/>
      <c r="EV195" s="153"/>
      <c r="EW195" s="153"/>
    </row>
    <row r="196" spans="2:153" s="135" customFormat="1" ht="10.5">
      <c r="B196" s="137">
        <v>12</v>
      </c>
      <c r="C196" s="137" t="s">
        <v>556</v>
      </c>
      <c r="D196" s="137"/>
      <c r="E196" s="137"/>
      <c r="F196" s="137"/>
      <c r="G196" s="137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3"/>
      <c r="DE196" s="153"/>
      <c r="DF196" s="153"/>
      <c r="DG196" s="153"/>
      <c r="DH196" s="153"/>
      <c r="DI196" s="153"/>
      <c r="DJ196" s="153"/>
      <c r="DK196" s="153"/>
      <c r="DL196" s="153"/>
      <c r="DM196" s="153"/>
      <c r="DN196" s="153"/>
      <c r="DO196" s="153"/>
      <c r="DP196" s="153"/>
      <c r="DQ196" s="153"/>
      <c r="DR196" s="153"/>
      <c r="DS196" s="153"/>
      <c r="DT196" s="153"/>
      <c r="DU196" s="153"/>
      <c r="DV196" s="153"/>
      <c r="DW196" s="153"/>
      <c r="DX196" s="153"/>
      <c r="DY196" s="153"/>
      <c r="DZ196" s="153"/>
      <c r="EA196" s="153"/>
      <c r="EB196" s="153"/>
      <c r="EC196" s="153"/>
      <c r="ED196" s="153"/>
      <c r="EE196" s="153"/>
      <c r="EF196" s="153"/>
      <c r="EG196" s="153"/>
      <c r="EH196" s="153"/>
      <c r="EI196" s="153"/>
      <c r="EJ196" s="153"/>
      <c r="EK196" s="153"/>
      <c r="EL196" s="153"/>
      <c r="EM196" s="153"/>
      <c r="EN196" s="153"/>
      <c r="EO196" s="153"/>
      <c r="EP196" s="153"/>
      <c r="EQ196" s="153"/>
      <c r="ER196" s="153"/>
      <c r="ES196" s="153"/>
      <c r="ET196" s="153"/>
      <c r="EU196" s="153"/>
      <c r="EV196" s="153"/>
      <c r="EW196" s="153"/>
    </row>
    <row r="197" spans="58:153" s="135" customFormat="1" ht="10.5"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3"/>
      <c r="CD197" s="153"/>
      <c r="CE197" s="153"/>
      <c r="CF197" s="153"/>
      <c r="CG197" s="153"/>
      <c r="CH197" s="153"/>
      <c r="CI197" s="153"/>
      <c r="CJ197" s="153"/>
      <c r="CK197" s="153"/>
      <c r="CL197" s="153"/>
      <c r="CM197" s="153"/>
      <c r="CN197" s="153"/>
      <c r="CO197" s="153"/>
      <c r="CP197" s="153"/>
      <c r="CQ197" s="153"/>
      <c r="CR197" s="153"/>
      <c r="CS197" s="153"/>
      <c r="CT197" s="153"/>
      <c r="CU197" s="153"/>
      <c r="CV197" s="153"/>
      <c r="CW197" s="153"/>
      <c r="CX197" s="153"/>
      <c r="CY197" s="153"/>
      <c r="CZ197" s="153"/>
      <c r="DA197" s="153"/>
      <c r="DB197" s="153"/>
      <c r="DC197" s="153"/>
      <c r="DD197" s="153"/>
      <c r="DE197" s="153"/>
      <c r="DF197" s="153"/>
      <c r="DG197" s="153"/>
      <c r="DH197" s="153"/>
      <c r="DI197" s="153"/>
      <c r="DJ197" s="153"/>
      <c r="DK197" s="153"/>
      <c r="DL197" s="153"/>
      <c r="DM197" s="153"/>
      <c r="DN197" s="153"/>
      <c r="DO197" s="153"/>
      <c r="DP197" s="153"/>
      <c r="DQ197" s="153"/>
      <c r="DR197" s="153"/>
      <c r="DS197" s="153"/>
      <c r="DT197" s="153"/>
      <c r="DU197" s="153"/>
      <c r="DV197" s="153"/>
      <c r="DW197" s="153"/>
      <c r="DX197" s="153"/>
      <c r="DY197" s="153"/>
      <c r="DZ197" s="153"/>
      <c r="EA197" s="153"/>
      <c r="EB197" s="153"/>
      <c r="EC197" s="153"/>
      <c r="ED197" s="153"/>
      <c r="EE197" s="153"/>
      <c r="EF197" s="153"/>
      <c r="EG197" s="153"/>
      <c r="EH197" s="153"/>
      <c r="EI197" s="153"/>
      <c r="EJ197" s="153"/>
      <c r="EK197" s="153"/>
      <c r="EL197" s="153"/>
      <c r="EM197" s="153"/>
      <c r="EN197" s="153"/>
      <c r="EO197" s="153"/>
      <c r="EP197" s="153"/>
      <c r="EQ197" s="153"/>
      <c r="ER197" s="153"/>
      <c r="ES197" s="153"/>
      <c r="ET197" s="153"/>
      <c r="EU197" s="153"/>
      <c r="EV197" s="153"/>
      <c r="EW197" s="153"/>
    </row>
    <row r="198" spans="58:153" s="83" customFormat="1" ht="10.5">
      <c r="BF198" s="152"/>
      <c r="BG198" s="152"/>
      <c r="BH198" s="152"/>
      <c r="BI198" s="152"/>
      <c r="BJ198" s="152"/>
      <c r="BK198" s="152"/>
      <c r="BL198" s="152"/>
      <c r="BM198" s="152"/>
      <c r="BN198" s="152"/>
      <c r="BO198" s="152"/>
      <c r="BP198" s="152"/>
      <c r="BQ198" s="152"/>
      <c r="BR198" s="152"/>
      <c r="BS198" s="152"/>
      <c r="BT198" s="152"/>
      <c r="BU198" s="152"/>
      <c r="BV198" s="152"/>
      <c r="BW198" s="152"/>
      <c r="BX198" s="152"/>
      <c r="BY198" s="152"/>
      <c r="BZ198" s="152"/>
      <c r="CA198" s="152"/>
      <c r="CB198" s="152"/>
      <c r="CC198" s="152"/>
      <c r="CD198" s="152"/>
      <c r="CE198" s="152"/>
      <c r="CF198" s="152"/>
      <c r="CG198" s="152"/>
      <c r="CH198" s="152"/>
      <c r="CI198" s="152"/>
      <c r="CJ198" s="152"/>
      <c r="CK198" s="152"/>
      <c r="CL198" s="152"/>
      <c r="CM198" s="152"/>
      <c r="CN198" s="152"/>
      <c r="CO198" s="152"/>
      <c r="CP198" s="152"/>
      <c r="CQ198" s="152"/>
      <c r="CR198" s="152"/>
      <c r="CS198" s="152"/>
      <c r="CT198" s="152"/>
      <c r="CU198" s="152"/>
      <c r="CV198" s="152"/>
      <c r="CW198" s="152"/>
      <c r="CX198" s="152"/>
      <c r="CY198" s="152"/>
      <c r="CZ198" s="152"/>
      <c r="DA198" s="152"/>
      <c r="DB198" s="152"/>
      <c r="DC198" s="152"/>
      <c r="DD198" s="152"/>
      <c r="DE198" s="152"/>
      <c r="DF198" s="152"/>
      <c r="DG198" s="152"/>
      <c r="DH198" s="152"/>
      <c r="DI198" s="152"/>
      <c r="DJ198" s="152"/>
      <c r="DK198" s="152"/>
      <c r="DL198" s="152"/>
      <c r="DM198" s="152"/>
      <c r="DN198" s="152"/>
      <c r="DO198" s="152"/>
      <c r="DP198" s="152"/>
      <c r="DQ198" s="152"/>
      <c r="DR198" s="152"/>
      <c r="DS198" s="152"/>
      <c r="DT198" s="152"/>
      <c r="DU198" s="152"/>
      <c r="DV198" s="152"/>
      <c r="DW198" s="152"/>
      <c r="DX198" s="152"/>
      <c r="DY198" s="152"/>
      <c r="DZ198" s="152"/>
      <c r="EA198" s="152"/>
      <c r="EB198" s="152"/>
      <c r="EC198" s="152"/>
      <c r="ED198" s="152"/>
      <c r="EE198" s="152"/>
      <c r="EF198" s="152"/>
      <c r="EG198" s="152"/>
      <c r="EH198" s="152"/>
      <c r="EI198" s="152"/>
      <c r="EJ198" s="152"/>
      <c r="EK198" s="152"/>
      <c r="EL198" s="152"/>
      <c r="EM198" s="152"/>
      <c r="EN198" s="152"/>
      <c r="EO198" s="152"/>
      <c r="EP198" s="152"/>
      <c r="EQ198" s="152"/>
      <c r="ER198" s="152"/>
      <c r="ES198" s="152"/>
      <c r="ET198" s="152"/>
      <c r="EU198" s="152"/>
      <c r="EV198" s="152"/>
      <c r="EW198" s="152"/>
    </row>
    <row r="199" spans="58:153" s="83" customFormat="1" ht="10.5">
      <c r="BF199" s="152"/>
      <c r="BG199" s="152"/>
      <c r="BH199" s="152"/>
      <c r="BI199" s="152"/>
      <c r="BJ199" s="152"/>
      <c r="BK199" s="152"/>
      <c r="BL199" s="152"/>
      <c r="BM199" s="152"/>
      <c r="BN199" s="152"/>
      <c r="BO199" s="152"/>
      <c r="BP199" s="152"/>
      <c r="BQ199" s="152"/>
      <c r="BR199" s="152"/>
      <c r="BS199" s="152"/>
      <c r="BT199" s="152"/>
      <c r="BU199" s="152"/>
      <c r="BV199" s="152"/>
      <c r="BW199" s="152"/>
      <c r="BX199" s="152"/>
      <c r="BY199" s="152"/>
      <c r="BZ199" s="152"/>
      <c r="CA199" s="152"/>
      <c r="CB199" s="152"/>
      <c r="CC199" s="152"/>
      <c r="CD199" s="152"/>
      <c r="CE199" s="152"/>
      <c r="CF199" s="152"/>
      <c r="CG199" s="152"/>
      <c r="CH199" s="152"/>
      <c r="CI199" s="152"/>
      <c r="CJ199" s="152"/>
      <c r="CK199" s="152"/>
      <c r="CL199" s="152"/>
      <c r="CM199" s="152"/>
      <c r="CN199" s="152"/>
      <c r="CO199" s="152"/>
      <c r="CP199" s="152"/>
      <c r="CQ199" s="152"/>
      <c r="CR199" s="152"/>
      <c r="CS199" s="152"/>
      <c r="CT199" s="152"/>
      <c r="CU199" s="152"/>
      <c r="CV199" s="152"/>
      <c r="CW199" s="152"/>
      <c r="CX199" s="152"/>
      <c r="CY199" s="152"/>
      <c r="CZ199" s="152"/>
      <c r="DA199" s="152"/>
      <c r="DB199" s="152"/>
      <c r="DC199" s="152"/>
      <c r="DD199" s="152"/>
      <c r="DE199" s="152"/>
      <c r="DF199" s="152"/>
      <c r="DG199" s="152"/>
      <c r="DH199" s="152"/>
      <c r="DI199" s="152"/>
      <c r="DJ199" s="152"/>
      <c r="DK199" s="152"/>
      <c r="DL199" s="152"/>
      <c r="DM199" s="152"/>
      <c r="DN199" s="152"/>
      <c r="DO199" s="152"/>
      <c r="DP199" s="152"/>
      <c r="DQ199" s="152"/>
      <c r="DR199" s="152"/>
      <c r="DS199" s="152"/>
      <c r="DT199" s="152"/>
      <c r="DU199" s="152"/>
      <c r="DV199" s="152"/>
      <c r="DW199" s="152"/>
      <c r="DX199" s="152"/>
      <c r="DY199" s="152"/>
      <c r="DZ199" s="152"/>
      <c r="EA199" s="152"/>
      <c r="EB199" s="152"/>
      <c r="EC199" s="152"/>
      <c r="ED199" s="152"/>
      <c r="EE199" s="152"/>
      <c r="EF199" s="152"/>
      <c r="EG199" s="152"/>
      <c r="EH199" s="152"/>
      <c r="EI199" s="152"/>
      <c r="EJ199" s="152"/>
      <c r="EK199" s="152"/>
      <c r="EL199" s="152"/>
      <c r="EM199" s="152"/>
      <c r="EN199" s="152"/>
      <c r="EO199" s="152"/>
      <c r="EP199" s="152"/>
      <c r="EQ199" s="152"/>
      <c r="ER199" s="152"/>
      <c r="ES199" s="152"/>
      <c r="ET199" s="152"/>
      <c r="EU199" s="152"/>
      <c r="EV199" s="152"/>
      <c r="EW199" s="152"/>
    </row>
    <row r="200" spans="58:153" s="135" customFormat="1" ht="10.5">
      <c r="BF200" s="153"/>
      <c r="BG200" s="153"/>
      <c r="BH200" s="153"/>
      <c r="BI200" s="153"/>
      <c r="BJ200" s="153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53"/>
      <c r="CC200" s="153"/>
      <c r="CD200" s="153"/>
      <c r="CE200" s="153"/>
      <c r="CF200" s="153"/>
      <c r="CG200" s="153"/>
      <c r="CH200" s="153"/>
      <c r="CI200" s="153"/>
      <c r="CJ200" s="153"/>
      <c r="CK200" s="153"/>
      <c r="CL200" s="153"/>
      <c r="CM200" s="153"/>
      <c r="CN200" s="153"/>
      <c r="CO200" s="153"/>
      <c r="CP200" s="153"/>
      <c r="CQ200" s="153"/>
      <c r="CR200" s="153"/>
      <c r="CS200" s="153"/>
      <c r="CT200" s="153"/>
      <c r="CU200" s="153"/>
      <c r="CV200" s="153"/>
      <c r="CW200" s="153"/>
      <c r="CX200" s="153"/>
      <c r="CY200" s="153"/>
      <c r="CZ200" s="153"/>
      <c r="DA200" s="153"/>
      <c r="DB200" s="153"/>
      <c r="DC200" s="153"/>
      <c r="DD200" s="153"/>
      <c r="DE200" s="153"/>
      <c r="DF200" s="153"/>
      <c r="DG200" s="153"/>
      <c r="DH200" s="153"/>
      <c r="DI200" s="153"/>
      <c r="DJ200" s="153"/>
      <c r="DK200" s="153"/>
      <c r="DL200" s="153"/>
      <c r="DM200" s="153"/>
      <c r="DN200" s="153"/>
      <c r="DO200" s="153"/>
      <c r="DP200" s="153"/>
      <c r="DQ200" s="153"/>
      <c r="DR200" s="153"/>
      <c r="DS200" s="153"/>
      <c r="DT200" s="153"/>
      <c r="DU200" s="153"/>
      <c r="DV200" s="153"/>
      <c r="DW200" s="153"/>
      <c r="DX200" s="153"/>
      <c r="DY200" s="153"/>
      <c r="DZ200" s="153"/>
      <c r="EA200" s="153"/>
      <c r="EB200" s="153"/>
      <c r="EC200" s="153"/>
      <c r="ED200" s="153"/>
      <c r="EE200" s="153"/>
      <c r="EF200" s="153"/>
      <c r="EG200" s="153"/>
      <c r="EH200" s="153"/>
      <c r="EI200" s="153"/>
      <c r="EJ200" s="153"/>
      <c r="EK200" s="153"/>
      <c r="EL200" s="153"/>
      <c r="EM200" s="153"/>
      <c r="EN200" s="153"/>
      <c r="EO200" s="153"/>
      <c r="EP200" s="153"/>
      <c r="EQ200" s="153"/>
      <c r="ER200" s="153"/>
      <c r="ES200" s="153"/>
      <c r="ET200" s="153"/>
      <c r="EU200" s="153"/>
      <c r="EV200" s="153"/>
      <c r="EW200" s="153"/>
    </row>
    <row r="201" spans="58:153" s="135" customFormat="1" ht="10.5">
      <c r="BF201" s="153"/>
      <c r="BG201" s="153"/>
      <c r="BH201" s="153"/>
      <c r="BI201" s="153"/>
      <c r="BJ201" s="153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  <c r="DL201" s="153"/>
      <c r="DM201" s="153"/>
      <c r="DN201" s="153"/>
      <c r="DO201" s="153"/>
      <c r="DP201" s="153"/>
      <c r="DQ201" s="153"/>
      <c r="DR201" s="153"/>
      <c r="DS201" s="153"/>
      <c r="DT201" s="153"/>
      <c r="DU201" s="153"/>
      <c r="DV201" s="153"/>
      <c r="DW201" s="153"/>
      <c r="DX201" s="153"/>
      <c r="DY201" s="153"/>
      <c r="DZ201" s="153"/>
      <c r="EA201" s="153"/>
      <c r="EB201" s="153"/>
      <c r="EC201" s="153"/>
      <c r="ED201" s="153"/>
      <c r="EE201" s="153"/>
      <c r="EF201" s="153"/>
      <c r="EG201" s="153"/>
      <c r="EH201" s="153"/>
      <c r="EI201" s="153"/>
      <c r="EJ201" s="153"/>
      <c r="EK201" s="153"/>
      <c r="EL201" s="153"/>
      <c r="EM201" s="153"/>
      <c r="EN201" s="153"/>
      <c r="EO201" s="153"/>
      <c r="EP201" s="153"/>
      <c r="EQ201" s="153"/>
      <c r="ER201" s="153"/>
      <c r="ES201" s="153"/>
      <c r="ET201" s="153"/>
      <c r="EU201" s="153"/>
      <c r="EV201" s="153"/>
      <c r="EW201" s="153"/>
    </row>
    <row r="202" spans="1:153" ht="10.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  <c r="DL202" s="153"/>
      <c r="DM202" s="153"/>
      <c r="DN202" s="153"/>
      <c r="DO202" s="153"/>
      <c r="DP202" s="153"/>
      <c r="DQ202" s="153"/>
      <c r="DR202" s="153"/>
      <c r="DS202" s="153"/>
      <c r="DT202" s="153"/>
      <c r="DU202" s="153"/>
      <c r="DV202" s="153"/>
      <c r="DW202" s="153"/>
      <c r="DX202" s="153"/>
      <c r="DY202" s="153"/>
      <c r="DZ202" s="153"/>
      <c r="EA202" s="153"/>
      <c r="EB202" s="153"/>
      <c r="EC202" s="153"/>
      <c r="ED202" s="153"/>
      <c r="EE202" s="153"/>
      <c r="EF202" s="153"/>
      <c r="EG202" s="153"/>
      <c r="EH202" s="153"/>
      <c r="EI202" s="153"/>
      <c r="EJ202" s="153"/>
      <c r="EK202" s="153"/>
      <c r="EL202" s="153"/>
      <c r="EM202" s="153"/>
      <c r="EN202" s="153"/>
      <c r="EO202" s="153"/>
      <c r="EP202" s="153"/>
      <c r="EQ202" s="153"/>
      <c r="ER202" s="153"/>
      <c r="ES202" s="153"/>
      <c r="ET202" s="153"/>
      <c r="EU202" s="153"/>
      <c r="EV202" s="153"/>
      <c r="EW202" s="153"/>
    </row>
    <row r="203" spans="1:153" ht="10.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53"/>
      <c r="BG203" s="153"/>
      <c r="BH203" s="153"/>
      <c r="BI203" s="153"/>
      <c r="BJ203" s="153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153"/>
      <c r="BX203" s="153"/>
      <c r="BY203" s="153"/>
      <c r="BZ203" s="153"/>
      <c r="CA203" s="153"/>
      <c r="CB203" s="153"/>
      <c r="CC203" s="153"/>
      <c r="CD203" s="153"/>
      <c r="CE203" s="153"/>
      <c r="CF203" s="153"/>
      <c r="CG203" s="153"/>
      <c r="CH203" s="153"/>
      <c r="CI203" s="153"/>
      <c r="CJ203" s="153"/>
      <c r="CK203" s="153"/>
      <c r="CL203" s="153"/>
      <c r="CM203" s="153"/>
      <c r="CN203" s="153"/>
      <c r="CO203" s="153"/>
      <c r="CP203" s="153"/>
      <c r="CQ203" s="153"/>
      <c r="CR203" s="153"/>
      <c r="CS203" s="153"/>
      <c r="CT203" s="153"/>
      <c r="CU203" s="153"/>
      <c r="CV203" s="153"/>
      <c r="CW203" s="153"/>
      <c r="CX203" s="153"/>
      <c r="CY203" s="153"/>
      <c r="CZ203" s="153"/>
      <c r="DA203" s="153"/>
      <c r="DB203" s="153"/>
      <c r="DC203" s="153"/>
      <c r="DD203" s="153"/>
      <c r="DE203" s="153"/>
      <c r="DF203" s="153"/>
      <c r="DG203" s="153"/>
      <c r="DH203" s="153"/>
      <c r="DI203" s="153"/>
      <c r="DJ203" s="153"/>
      <c r="DK203" s="153"/>
      <c r="DL203" s="153"/>
      <c r="DM203" s="153"/>
      <c r="DN203" s="153"/>
      <c r="DO203" s="153"/>
      <c r="DP203" s="153"/>
      <c r="DQ203" s="153"/>
      <c r="DR203" s="153"/>
      <c r="DS203" s="153"/>
      <c r="DT203" s="153"/>
      <c r="DU203" s="153"/>
      <c r="DV203" s="153"/>
      <c r="DW203" s="153"/>
      <c r="DX203" s="153"/>
      <c r="DY203" s="153"/>
      <c r="DZ203" s="153"/>
      <c r="EA203" s="153"/>
      <c r="EB203" s="153"/>
      <c r="EC203" s="153"/>
      <c r="ED203" s="153"/>
      <c r="EE203" s="153"/>
      <c r="EF203" s="153"/>
      <c r="EG203" s="153"/>
      <c r="EH203" s="153"/>
      <c r="EI203" s="153"/>
      <c r="EJ203" s="153"/>
      <c r="EK203" s="153"/>
      <c r="EL203" s="153"/>
      <c r="EM203" s="153"/>
      <c r="EN203" s="153"/>
      <c r="EO203" s="153"/>
      <c r="EP203" s="153"/>
      <c r="EQ203" s="153"/>
      <c r="ER203" s="153"/>
      <c r="ES203" s="153"/>
      <c r="ET203" s="153"/>
      <c r="EU203" s="153"/>
      <c r="EV203" s="153"/>
      <c r="EW203" s="153"/>
    </row>
    <row r="204" spans="1:153" ht="10.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53"/>
      <c r="BG204" s="153"/>
      <c r="BH204" s="153"/>
      <c r="BI204" s="153"/>
      <c r="BJ204" s="153"/>
      <c r="BK204" s="153"/>
      <c r="BL204" s="153"/>
      <c r="BM204" s="153"/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153"/>
      <c r="BX204" s="153"/>
      <c r="BY204" s="153"/>
      <c r="BZ204" s="153"/>
      <c r="CA204" s="153"/>
      <c r="CB204" s="153"/>
      <c r="CC204" s="153"/>
      <c r="CD204" s="153"/>
      <c r="CE204" s="153"/>
      <c r="CF204" s="153"/>
      <c r="CG204" s="153"/>
      <c r="CH204" s="153"/>
      <c r="CI204" s="153"/>
      <c r="CJ204" s="153"/>
      <c r="CK204" s="153"/>
      <c r="CL204" s="153"/>
      <c r="CM204" s="153"/>
      <c r="CN204" s="153"/>
      <c r="CO204" s="153"/>
      <c r="CP204" s="153"/>
      <c r="CQ204" s="153"/>
      <c r="CR204" s="153"/>
      <c r="CS204" s="153"/>
      <c r="CT204" s="153"/>
      <c r="CU204" s="153"/>
      <c r="CV204" s="153"/>
      <c r="CW204" s="153"/>
      <c r="CX204" s="153"/>
      <c r="CY204" s="153"/>
      <c r="CZ204" s="153"/>
      <c r="DA204" s="153"/>
      <c r="DB204" s="153"/>
      <c r="DC204" s="153"/>
      <c r="DD204" s="153"/>
      <c r="DE204" s="153"/>
      <c r="DF204" s="153"/>
      <c r="DG204" s="153"/>
      <c r="DH204" s="153"/>
      <c r="DI204" s="153"/>
      <c r="DJ204" s="153"/>
      <c r="DK204" s="153"/>
      <c r="DL204" s="153"/>
      <c r="DM204" s="153"/>
      <c r="DN204" s="153"/>
      <c r="DO204" s="153"/>
      <c r="DP204" s="153"/>
      <c r="DQ204" s="153"/>
      <c r="DR204" s="153"/>
      <c r="DS204" s="153"/>
      <c r="DT204" s="153"/>
      <c r="DU204" s="153"/>
      <c r="DV204" s="153"/>
      <c r="DW204" s="153"/>
      <c r="DX204" s="153"/>
      <c r="DY204" s="153"/>
      <c r="DZ204" s="153"/>
      <c r="EA204" s="153"/>
      <c r="EB204" s="153"/>
      <c r="EC204" s="153"/>
      <c r="ED204" s="153"/>
      <c r="EE204" s="153"/>
      <c r="EF204" s="153"/>
      <c r="EG204" s="153"/>
      <c r="EH204" s="153"/>
      <c r="EI204" s="153"/>
      <c r="EJ204" s="153"/>
      <c r="EK204" s="153"/>
      <c r="EL204" s="153"/>
      <c r="EM204" s="153"/>
      <c r="EN204" s="153"/>
      <c r="EO204" s="153"/>
      <c r="EP204" s="153"/>
      <c r="EQ204" s="153"/>
      <c r="ER204" s="153"/>
      <c r="ES204" s="153"/>
      <c r="ET204" s="153"/>
      <c r="EU204" s="153"/>
      <c r="EV204" s="153"/>
      <c r="EW204" s="153"/>
    </row>
    <row r="205" spans="1:153" ht="10.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53"/>
      <c r="BG205" s="153"/>
      <c r="BH205" s="153"/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53"/>
      <c r="CC205" s="153"/>
      <c r="CD205" s="153"/>
      <c r="CE205" s="153"/>
      <c r="CF205" s="153"/>
      <c r="CG205" s="153"/>
      <c r="CH205" s="153"/>
      <c r="CI205" s="153"/>
      <c r="CJ205" s="153"/>
      <c r="CK205" s="153"/>
      <c r="CL205" s="153"/>
      <c r="CM205" s="153"/>
      <c r="CN205" s="153"/>
      <c r="CO205" s="153"/>
      <c r="CP205" s="153"/>
      <c r="CQ205" s="153"/>
      <c r="CR205" s="153"/>
      <c r="CS205" s="153"/>
      <c r="CT205" s="153"/>
      <c r="CU205" s="153"/>
      <c r="CV205" s="153"/>
      <c r="CW205" s="153"/>
      <c r="CX205" s="153"/>
      <c r="CY205" s="153"/>
      <c r="CZ205" s="153"/>
      <c r="DA205" s="153"/>
      <c r="DB205" s="153"/>
      <c r="DC205" s="153"/>
      <c r="DD205" s="153"/>
      <c r="DE205" s="153"/>
      <c r="DF205" s="153"/>
      <c r="DG205" s="153"/>
      <c r="DH205" s="153"/>
      <c r="DI205" s="153"/>
      <c r="DJ205" s="153"/>
      <c r="DK205" s="153"/>
      <c r="DL205" s="153"/>
      <c r="DM205" s="153"/>
      <c r="DN205" s="153"/>
      <c r="DO205" s="153"/>
      <c r="DP205" s="153"/>
      <c r="DQ205" s="153"/>
      <c r="DR205" s="153"/>
      <c r="DS205" s="153"/>
      <c r="DT205" s="153"/>
      <c r="DU205" s="153"/>
      <c r="DV205" s="153"/>
      <c r="DW205" s="153"/>
      <c r="DX205" s="153"/>
      <c r="DY205" s="153"/>
      <c r="DZ205" s="153"/>
      <c r="EA205" s="153"/>
      <c r="EB205" s="153"/>
      <c r="EC205" s="153"/>
      <c r="ED205" s="153"/>
      <c r="EE205" s="153"/>
      <c r="EF205" s="153"/>
      <c r="EG205" s="153"/>
      <c r="EH205" s="153"/>
      <c r="EI205" s="153"/>
      <c r="EJ205" s="153"/>
      <c r="EK205" s="153"/>
      <c r="EL205" s="153"/>
      <c r="EM205" s="153"/>
      <c r="EN205" s="153"/>
      <c r="EO205" s="153"/>
      <c r="EP205" s="153"/>
      <c r="EQ205" s="153"/>
      <c r="ER205" s="153"/>
      <c r="ES205" s="153"/>
      <c r="ET205" s="153"/>
      <c r="EU205" s="153"/>
      <c r="EV205" s="153"/>
      <c r="EW205" s="153"/>
    </row>
    <row r="206" spans="1:153" ht="10.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3"/>
      <c r="CP206" s="153"/>
      <c r="CQ206" s="153"/>
      <c r="CR206" s="153"/>
      <c r="CS206" s="153"/>
      <c r="CT206" s="153"/>
      <c r="CU206" s="153"/>
      <c r="CV206" s="153"/>
      <c r="CW206" s="153"/>
      <c r="CX206" s="153"/>
      <c r="CY206" s="153"/>
      <c r="CZ206" s="153"/>
      <c r="DA206" s="153"/>
      <c r="DB206" s="153"/>
      <c r="DC206" s="153"/>
      <c r="DD206" s="153"/>
      <c r="DE206" s="153"/>
      <c r="DF206" s="153"/>
      <c r="DG206" s="153"/>
      <c r="DH206" s="153"/>
      <c r="DI206" s="153"/>
      <c r="DJ206" s="153"/>
      <c r="DK206" s="153"/>
      <c r="DL206" s="153"/>
      <c r="DM206" s="153"/>
      <c r="DN206" s="153"/>
      <c r="DO206" s="153"/>
      <c r="DP206" s="153"/>
      <c r="DQ206" s="153"/>
      <c r="DR206" s="153"/>
      <c r="DS206" s="153"/>
      <c r="DT206" s="153"/>
      <c r="DU206" s="153"/>
      <c r="DV206" s="153"/>
      <c r="DW206" s="153"/>
      <c r="DX206" s="153"/>
      <c r="DY206" s="153"/>
      <c r="DZ206" s="153"/>
      <c r="EA206" s="153"/>
      <c r="EB206" s="153"/>
      <c r="EC206" s="153"/>
      <c r="ED206" s="153"/>
      <c r="EE206" s="153"/>
      <c r="EF206" s="153"/>
      <c r="EG206" s="153"/>
      <c r="EH206" s="153"/>
      <c r="EI206" s="153"/>
      <c r="EJ206" s="153"/>
      <c r="EK206" s="153"/>
      <c r="EL206" s="153"/>
      <c r="EM206" s="153"/>
      <c r="EN206" s="153"/>
      <c r="EO206" s="153"/>
      <c r="EP206" s="153"/>
      <c r="EQ206" s="153"/>
      <c r="ER206" s="153"/>
      <c r="ES206" s="153"/>
      <c r="ET206" s="153"/>
      <c r="EU206" s="153"/>
      <c r="EV206" s="153"/>
      <c r="EW206" s="153"/>
    </row>
    <row r="207" spans="1:153" ht="10.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53"/>
      <c r="BG207" s="153"/>
      <c r="BH207" s="153"/>
      <c r="BI207" s="153"/>
      <c r="BJ207" s="153"/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3"/>
      <c r="CA207" s="153"/>
      <c r="CB207" s="153"/>
      <c r="CC207" s="153"/>
      <c r="CD207" s="153"/>
      <c r="CE207" s="153"/>
      <c r="CF207" s="153"/>
      <c r="CG207" s="153"/>
      <c r="CH207" s="153"/>
      <c r="CI207" s="153"/>
      <c r="CJ207" s="153"/>
      <c r="CK207" s="153"/>
      <c r="CL207" s="153"/>
      <c r="CM207" s="153"/>
      <c r="CN207" s="153"/>
      <c r="CO207" s="153"/>
      <c r="CP207" s="153"/>
      <c r="CQ207" s="153"/>
      <c r="CR207" s="153"/>
      <c r="CS207" s="153"/>
      <c r="CT207" s="153"/>
      <c r="CU207" s="153"/>
      <c r="CV207" s="153"/>
      <c r="CW207" s="153"/>
      <c r="CX207" s="153"/>
      <c r="CY207" s="153"/>
      <c r="CZ207" s="153"/>
      <c r="DA207" s="153"/>
      <c r="DB207" s="153"/>
      <c r="DC207" s="153"/>
      <c r="DD207" s="153"/>
      <c r="DE207" s="153"/>
      <c r="DF207" s="153"/>
      <c r="DG207" s="153"/>
      <c r="DH207" s="153"/>
      <c r="DI207" s="153"/>
      <c r="DJ207" s="153"/>
      <c r="DK207" s="153"/>
      <c r="DL207" s="153"/>
      <c r="DM207" s="153"/>
      <c r="DN207" s="153"/>
      <c r="DO207" s="153"/>
      <c r="DP207" s="153"/>
      <c r="DQ207" s="153"/>
      <c r="DR207" s="153"/>
      <c r="DS207" s="153"/>
      <c r="DT207" s="153"/>
      <c r="DU207" s="153"/>
      <c r="DV207" s="153"/>
      <c r="DW207" s="153"/>
      <c r="DX207" s="153"/>
      <c r="DY207" s="153"/>
      <c r="DZ207" s="153"/>
      <c r="EA207" s="153"/>
      <c r="EB207" s="153"/>
      <c r="EC207" s="153"/>
      <c r="ED207" s="153"/>
      <c r="EE207" s="153"/>
      <c r="EF207" s="153"/>
      <c r="EG207" s="153"/>
      <c r="EH207" s="153"/>
      <c r="EI207" s="153"/>
      <c r="EJ207" s="153"/>
      <c r="EK207" s="153"/>
      <c r="EL207" s="153"/>
      <c r="EM207" s="153"/>
      <c r="EN207" s="153"/>
      <c r="EO207" s="153"/>
      <c r="EP207" s="153"/>
      <c r="EQ207" s="153"/>
      <c r="ER207" s="153"/>
      <c r="ES207" s="153"/>
      <c r="ET207" s="153"/>
      <c r="EU207" s="153"/>
      <c r="EV207" s="153"/>
      <c r="EW207" s="153"/>
    </row>
    <row r="208" spans="1:153" ht="10.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3"/>
      <c r="CA208" s="153"/>
      <c r="CB208" s="153"/>
      <c r="CC208" s="153"/>
      <c r="CD208" s="153"/>
      <c r="CE208" s="153"/>
      <c r="CF208" s="153"/>
      <c r="CG208" s="153"/>
      <c r="CH208" s="153"/>
      <c r="CI208" s="153"/>
      <c r="CJ208" s="153"/>
      <c r="CK208" s="153"/>
      <c r="CL208" s="153"/>
      <c r="CM208" s="153"/>
      <c r="CN208" s="153"/>
      <c r="CO208" s="153"/>
      <c r="CP208" s="153"/>
      <c r="CQ208" s="153"/>
      <c r="CR208" s="153"/>
      <c r="CS208" s="153"/>
      <c r="CT208" s="153"/>
      <c r="CU208" s="153"/>
      <c r="CV208" s="153"/>
      <c r="CW208" s="153"/>
      <c r="CX208" s="153"/>
      <c r="CY208" s="153"/>
      <c r="CZ208" s="153"/>
      <c r="DA208" s="153"/>
      <c r="DB208" s="153"/>
      <c r="DC208" s="153"/>
      <c r="DD208" s="153"/>
      <c r="DE208" s="153"/>
      <c r="DF208" s="153"/>
      <c r="DG208" s="153"/>
      <c r="DH208" s="153"/>
      <c r="DI208" s="153"/>
      <c r="DJ208" s="153"/>
      <c r="DK208" s="153"/>
      <c r="DL208" s="153"/>
      <c r="DM208" s="153"/>
      <c r="DN208" s="153"/>
      <c r="DO208" s="153"/>
      <c r="DP208" s="153"/>
      <c r="DQ208" s="153"/>
      <c r="DR208" s="153"/>
      <c r="DS208" s="153"/>
      <c r="DT208" s="153"/>
      <c r="DU208" s="153"/>
      <c r="DV208" s="153"/>
      <c r="DW208" s="153"/>
      <c r="DX208" s="153"/>
      <c r="DY208" s="153"/>
      <c r="DZ208" s="153"/>
      <c r="EA208" s="153"/>
      <c r="EB208" s="153"/>
      <c r="EC208" s="153"/>
      <c r="ED208" s="153"/>
      <c r="EE208" s="153"/>
      <c r="EF208" s="153"/>
      <c r="EG208" s="153"/>
      <c r="EH208" s="153"/>
      <c r="EI208" s="153"/>
      <c r="EJ208" s="153"/>
      <c r="EK208" s="153"/>
      <c r="EL208" s="153"/>
      <c r="EM208" s="153"/>
      <c r="EN208" s="153"/>
      <c r="EO208" s="153"/>
      <c r="EP208" s="153"/>
      <c r="EQ208" s="153"/>
      <c r="ER208" s="153"/>
      <c r="ES208" s="153"/>
      <c r="ET208" s="153"/>
      <c r="EU208" s="153"/>
      <c r="EV208" s="153"/>
      <c r="EW208" s="153"/>
    </row>
    <row r="209" spans="1:153" ht="10.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153"/>
      <c r="BX209" s="153"/>
      <c r="BY209" s="153"/>
      <c r="BZ209" s="153"/>
      <c r="CA209" s="153"/>
      <c r="CB209" s="153"/>
      <c r="CC209" s="153"/>
      <c r="CD209" s="153"/>
      <c r="CE209" s="153"/>
      <c r="CF209" s="153"/>
      <c r="CG209" s="153"/>
      <c r="CH209" s="153"/>
      <c r="CI209" s="153"/>
      <c r="CJ209" s="153"/>
      <c r="CK209" s="153"/>
      <c r="CL209" s="153"/>
      <c r="CM209" s="153"/>
      <c r="CN209" s="153"/>
      <c r="CO209" s="153"/>
      <c r="CP209" s="153"/>
      <c r="CQ209" s="153"/>
      <c r="CR209" s="153"/>
      <c r="CS209" s="153"/>
      <c r="CT209" s="153"/>
      <c r="CU209" s="153"/>
      <c r="CV209" s="153"/>
      <c r="CW209" s="153"/>
      <c r="CX209" s="153"/>
      <c r="CY209" s="153"/>
      <c r="CZ209" s="153"/>
      <c r="DA209" s="153"/>
      <c r="DB209" s="153"/>
      <c r="DC209" s="153"/>
      <c r="DD209" s="153"/>
      <c r="DE209" s="153"/>
      <c r="DF209" s="153"/>
      <c r="DG209" s="153"/>
      <c r="DH209" s="153"/>
      <c r="DI209" s="153"/>
      <c r="DJ209" s="153"/>
      <c r="DK209" s="153"/>
      <c r="DL209" s="153"/>
      <c r="DM209" s="153"/>
      <c r="DN209" s="153"/>
      <c r="DO209" s="153"/>
      <c r="DP209" s="153"/>
      <c r="DQ209" s="153"/>
      <c r="DR209" s="153"/>
      <c r="DS209" s="153"/>
      <c r="DT209" s="153"/>
      <c r="DU209" s="153"/>
      <c r="DV209" s="153"/>
      <c r="DW209" s="153"/>
      <c r="DX209" s="153"/>
      <c r="DY209" s="153"/>
      <c r="DZ209" s="153"/>
      <c r="EA209" s="153"/>
      <c r="EB209" s="153"/>
      <c r="EC209" s="153"/>
      <c r="ED209" s="153"/>
      <c r="EE209" s="153"/>
      <c r="EF209" s="153"/>
      <c r="EG209" s="153"/>
      <c r="EH209" s="153"/>
      <c r="EI209" s="153"/>
      <c r="EJ209" s="153"/>
      <c r="EK209" s="153"/>
      <c r="EL209" s="153"/>
      <c r="EM209" s="153"/>
      <c r="EN209" s="153"/>
      <c r="EO209" s="153"/>
      <c r="EP209" s="153"/>
      <c r="EQ209" s="153"/>
      <c r="ER209" s="153"/>
      <c r="ES209" s="153"/>
      <c r="ET209" s="153"/>
      <c r="EU209" s="153"/>
      <c r="EV209" s="153"/>
      <c r="EW209" s="153"/>
    </row>
    <row r="210" spans="1:153" ht="10.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153"/>
      <c r="BX210" s="153"/>
      <c r="BY210" s="153"/>
      <c r="BZ210" s="153"/>
      <c r="CA210" s="153"/>
      <c r="CB210" s="153"/>
      <c r="CC210" s="153"/>
      <c r="CD210" s="153"/>
      <c r="CE210" s="153"/>
      <c r="CF210" s="153"/>
      <c r="CG210" s="153"/>
      <c r="CH210" s="153"/>
      <c r="CI210" s="153"/>
      <c r="CJ210" s="153"/>
      <c r="CK210" s="153"/>
      <c r="CL210" s="153"/>
      <c r="CM210" s="153"/>
      <c r="CN210" s="153"/>
      <c r="CO210" s="153"/>
      <c r="CP210" s="153"/>
      <c r="CQ210" s="153"/>
      <c r="CR210" s="153"/>
      <c r="CS210" s="153"/>
      <c r="CT210" s="153"/>
      <c r="CU210" s="153"/>
      <c r="CV210" s="153"/>
      <c r="CW210" s="153"/>
      <c r="CX210" s="153"/>
      <c r="CY210" s="153"/>
      <c r="CZ210" s="153"/>
      <c r="DA210" s="153"/>
      <c r="DB210" s="153"/>
      <c r="DC210" s="153"/>
      <c r="DD210" s="153"/>
      <c r="DE210" s="153"/>
      <c r="DF210" s="153"/>
      <c r="DG210" s="153"/>
      <c r="DH210" s="153"/>
      <c r="DI210" s="153"/>
      <c r="DJ210" s="153"/>
      <c r="DK210" s="153"/>
      <c r="DL210" s="153"/>
      <c r="DM210" s="153"/>
      <c r="DN210" s="153"/>
      <c r="DO210" s="153"/>
      <c r="DP210" s="153"/>
      <c r="DQ210" s="153"/>
      <c r="DR210" s="153"/>
      <c r="DS210" s="153"/>
      <c r="DT210" s="153"/>
      <c r="DU210" s="153"/>
      <c r="DV210" s="153"/>
      <c r="DW210" s="153"/>
      <c r="DX210" s="153"/>
      <c r="DY210" s="153"/>
      <c r="DZ210" s="153"/>
      <c r="EA210" s="153"/>
      <c r="EB210" s="153"/>
      <c r="EC210" s="153"/>
      <c r="ED210" s="153"/>
      <c r="EE210" s="153"/>
      <c r="EF210" s="153"/>
      <c r="EG210" s="153"/>
      <c r="EH210" s="153"/>
      <c r="EI210" s="153"/>
      <c r="EJ210" s="153"/>
      <c r="EK210" s="153"/>
      <c r="EL210" s="153"/>
      <c r="EM210" s="153"/>
      <c r="EN210" s="153"/>
      <c r="EO210" s="153"/>
      <c r="EP210" s="153"/>
      <c r="EQ210" s="153"/>
      <c r="ER210" s="153"/>
      <c r="ES210" s="153"/>
      <c r="ET210" s="153"/>
      <c r="EU210" s="153"/>
      <c r="EV210" s="153"/>
      <c r="EW210" s="153"/>
    </row>
    <row r="211" spans="1:153" ht="10.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153"/>
      <c r="BX211" s="153"/>
      <c r="BY211" s="153"/>
      <c r="BZ211" s="153"/>
      <c r="CA211" s="153"/>
      <c r="CB211" s="153"/>
      <c r="CC211" s="153"/>
      <c r="CD211" s="153"/>
      <c r="CE211" s="153"/>
      <c r="CF211" s="153"/>
      <c r="CG211" s="153"/>
      <c r="CH211" s="153"/>
      <c r="CI211" s="153"/>
      <c r="CJ211" s="153"/>
      <c r="CK211" s="153"/>
      <c r="CL211" s="153"/>
      <c r="CM211" s="153"/>
      <c r="CN211" s="153"/>
      <c r="CO211" s="153"/>
      <c r="CP211" s="153"/>
      <c r="CQ211" s="153"/>
      <c r="CR211" s="153"/>
      <c r="CS211" s="153"/>
      <c r="CT211" s="153"/>
      <c r="CU211" s="153"/>
      <c r="CV211" s="153"/>
      <c r="CW211" s="153"/>
      <c r="CX211" s="153"/>
      <c r="CY211" s="153"/>
      <c r="CZ211" s="153"/>
      <c r="DA211" s="153"/>
      <c r="DB211" s="153"/>
      <c r="DC211" s="153"/>
      <c r="DD211" s="153"/>
      <c r="DE211" s="153"/>
      <c r="DF211" s="153"/>
      <c r="DG211" s="153"/>
      <c r="DH211" s="153"/>
      <c r="DI211" s="153"/>
      <c r="DJ211" s="153"/>
      <c r="DK211" s="153"/>
      <c r="DL211" s="153"/>
      <c r="DM211" s="153"/>
      <c r="DN211" s="153"/>
      <c r="DO211" s="153"/>
      <c r="DP211" s="153"/>
      <c r="DQ211" s="153"/>
      <c r="DR211" s="153"/>
      <c r="DS211" s="153"/>
      <c r="DT211" s="153"/>
      <c r="DU211" s="153"/>
      <c r="DV211" s="153"/>
      <c r="DW211" s="153"/>
      <c r="DX211" s="153"/>
      <c r="DY211" s="153"/>
      <c r="DZ211" s="153"/>
      <c r="EA211" s="153"/>
      <c r="EB211" s="153"/>
      <c r="EC211" s="153"/>
      <c r="ED211" s="153"/>
      <c r="EE211" s="153"/>
      <c r="EF211" s="153"/>
      <c r="EG211" s="153"/>
      <c r="EH211" s="153"/>
      <c r="EI211" s="153"/>
      <c r="EJ211" s="153"/>
      <c r="EK211" s="153"/>
      <c r="EL211" s="153"/>
      <c r="EM211" s="153"/>
      <c r="EN211" s="153"/>
      <c r="EO211" s="153"/>
      <c r="EP211" s="153"/>
      <c r="EQ211" s="153"/>
      <c r="ER211" s="153"/>
      <c r="ES211" s="153"/>
      <c r="ET211" s="153"/>
      <c r="EU211" s="153"/>
      <c r="EV211" s="153"/>
      <c r="EW211" s="153"/>
    </row>
    <row r="212" spans="1:153" ht="10.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53"/>
      <c r="CA212" s="153"/>
      <c r="CB212" s="153"/>
      <c r="CC212" s="153"/>
      <c r="CD212" s="153"/>
      <c r="CE212" s="153"/>
      <c r="CF212" s="153"/>
      <c r="CG212" s="153"/>
      <c r="CH212" s="153"/>
      <c r="CI212" s="153"/>
      <c r="CJ212" s="153"/>
      <c r="CK212" s="153"/>
      <c r="CL212" s="153"/>
      <c r="CM212" s="153"/>
      <c r="CN212" s="153"/>
      <c r="CO212" s="153"/>
      <c r="CP212" s="153"/>
      <c r="CQ212" s="153"/>
      <c r="CR212" s="153"/>
      <c r="CS212" s="153"/>
      <c r="CT212" s="153"/>
      <c r="CU212" s="153"/>
      <c r="CV212" s="153"/>
      <c r="CW212" s="153"/>
      <c r="CX212" s="153"/>
      <c r="CY212" s="153"/>
      <c r="CZ212" s="153"/>
      <c r="DA212" s="153"/>
      <c r="DB212" s="153"/>
      <c r="DC212" s="153"/>
      <c r="DD212" s="153"/>
      <c r="DE212" s="153"/>
      <c r="DF212" s="153"/>
      <c r="DG212" s="153"/>
      <c r="DH212" s="153"/>
      <c r="DI212" s="153"/>
      <c r="DJ212" s="153"/>
      <c r="DK212" s="153"/>
      <c r="DL212" s="153"/>
      <c r="DM212" s="153"/>
      <c r="DN212" s="153"/>
      <c r="DO212" s="153"/>
      <c r="DP212" s="153"/>
      <c r="DQ212" s="153"/>
      <c r="DR212" s="153"/>
      <c r="DS212" s="153"/>
      <c r="DT212" s="153"/>
      <c r="DU212" s="153"/>
      <c r="DV212" s="153"/>
      <c r="DW212" s="153"/>
      <c r="DX212" s="153"/>
      <c r="DY212" s="153"/>
      <c r="DZ212" s="153"/>
      <c r="EA212" s="153"/>
      <c r="EB212" s="153"/>
      <c r="EC212" s="153"/>
      <c r="ED212" s="153"/>
      <c r="EE212" s="153"/>
      <c r="EF212" s="153"/>
      <c r="EG212" s="153"/>
      <c r="EH212" s="153"/>
      <c r="EI212" s="153"/>
      <c r="EJ212" s="153"/>
      <c r="EK212" s="153"/>
      <c r="EL212" s="153"/>
      <c r="EM212" s="153"/>
      <c r="EN212" s="153"/>
      <c r="EO212" s="153"/>
      <c r="EP212" s="153"/>
      <c r="EQ212" s="153"/>
      <c r="ER212" s="153"/>
      <c r="ES212" s="153"/>
      <c r="ET212" s="153"/>
      <c r="EU212" s="153"/>
      <c r="EV212" s="153"/>
      <c r="EW212" s="153"/>
    </row>
    <row r="213" spans="1:153" ht="10.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3"/>
      <c r="CA213" s="153"/>
      <c r="CB213" s="153"/>
      <c r="CC213" s="153"/>
      <c r="CD213" s="153"/>
      <c r="CE213" s="153"/>
      <c r="CF213" s="153"/>
      <c r="CG213" s="153"/>
      <c r="CH213" s="153"/>
      <c r="CI213" s="153"/>
      <c r="CJ213" s="153"/>
      <c r="CK213" s="153"/>
      <c r="CL213" s="153"/>
      <c r="CM213" s="153"/>
      <c r="CN213" s="153"/>
      <c r="CO213" s="153"/>
      <c r="CP213" s="153"/>
      <c r="CQ213" s="153"/>
      <c r="CR213" s="153"/>
      <c r="CS213" s="153"/>
      <c r="CT213" s="153"/>
      <c r="CU213" s="153"/>
      <c r="CV213" s="153"/>
      <c r="CW213" s="153"/>
      <c r="CX213" s="153"/>
      <c r="CY213" s="153"/>
      <c r="CZ213" s="153"/>
      <c r="DA213" s="153"/>
      <c r="DB213" s="153"/>
      <c r="DC213" s="153"/>
      <c r="DD213" s="153"/>
      <c r="DE213" s="153"/>
      <c r="DF213" s="153"/>
      <c r="DG213" s="153"/>
      <c r="DH213" s="153"/>
      <c r="DI213" s="153"/>
      <c r="DJ213" s="153"/>
      <c r="DK213" s="153"/>
      <c r="DL213" s="153"/>
      <c r="DM213" s="153"/>
      <c r="DN213" s="153"/>
      <c r="DO213" s="153"/>
      <c r="DP213" s="153"/>
      <c r="DQ213" s="153"/>
      <c r="DR213" s="153"/>
      <c r="DS213" s="153"/>
      <c r="DT213" s="153"/>
      <c r="DU213" s="153"/>
      <c r="DV213" s="153"/>
      <c r="DW213" s="153"/>
      <c r="DX213" s="153"/>
      <c r="DY213" s="153"/>
      <c r="DZ213" s="153"/>
      <c r="EA213" s="153"/>
      <c r="EB213" s="153"/>
      <c r="EC213" s="153"/>
      <c r="ED213" s="153"/>
      <c r="EE213" s="153"/>
      <c r="EF213" s="153"/>
      <c r="EG213" s="153"/>
      <c r="EH213" s="153"/>
      <c r="EI213" s="153"/>
      <c r="EJ213" s="153"/>
      <c r="EK213" s="153"/>
      <c r="EL213" s="153"/>
      <c r="EM213" s="153"/>
      <c r="EN213" s="153"/>
      <c r="EO213" s="153"/>
      <c r="EP213" s="153"/>
      <c r="EQ213" s="153"/>
      <c r="ER213" s="153"/>
      <c r="ES213" s="153"/>
      <c r="ET213" s="153"/>
      <c r="EU213" s="153"/>
      <c r="EV213" s="153"/>
      <c r="EW213" s="153"/>
    </row>
    <row r="214" spans="1:153" ht="10.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153"/>
      <c r="BX214" s="153"/>
      <c r="BY214" s="153"/>
      <c r="BZ214" s="153"/>
      <c r="CA214" s="153"/>
      <c r="CB214" s="153"/>
      <c r="CC214" s="153"/>
      <c r="CD214" s="153"/>
      <c r="CE214" s="153"/>
      <c r="CF214" s="153"/>
      <c r="CG214" s="153"/>
      <c r="CH214" s="153"/>
      <c r="CI214" s="153"/>
      <c r="CJ214" s="153"/>
      <c r="CK214" s="153"/>
      <c r="CL214" s="153"/>
      <c r="CM214" s="153"/>
      <c r="CN214" s="153"/>
      <c r="CO214" s="153"/>
      <c r="CP214" s="153"/>
      <c r="CQ214" s="153"/>
      <c r="CR214" s="153"/>
      <c r="CS214" s="153"/>
      <c r="CT214" s="153"/>
      <c r="CU214" s="153"/>
      <c r="CV214" s="153"/>
      <c r="CW214" s="153"/>
      <c r="CX214" s="153"/>
      <c r="CY214" s="153"/>
      <c r="CZ214" s="153"/>
      <c r="DA214" s="153"/>
      <c r="DB214" s="153"/>
      <c r="DC214" s="153"/>
      <c r="DD214" s="153"/>
      <c r="DE214" s="153"/>
      <c r="DF214" s="153"/>
      <c r="DG214" s="153"/>
      <c r="DH214" s="153"/>
      <c r="DI214" s="153"/>
      <c r="DJ214" s="153"/>
      <c r="DK214" s="153"/>
      <c r="DL214" s="153"/>
      <c r="DM214" s="153"/>
      <c r="DN214" s="153"/>
      <c r="DO214" s="153"/>
      <c r="DP214" s="153"/>
      <c r="DQ214" s="153"/>
      <c r="DR214" s="153"/>
      <c r="DS214" s="153"/>
      <c r="DT214" s="153"/>
      <c r="DU214" s="153"/>
      <c r="DV214" s="153"/>
      <c r="DW214" s="153"/>
      <c r="DX214" s="153"/>
      <c r="DY214" s="153"/>
      <c r="DZ214" s="153"/>
      <c r="EA214" s="153"/>
      <c r="EB214" s="153"/>
      <c r="EC214" s="153"/>
      <c r="ED214" s="153"/>
      <c r="EE214" s="153"/>
      <c r="EF214" s="153"/>
      <c r="EG214" s="153"/>
      <c r="EH214" s="153"/>
      <c r="EI214" s="153"/>
      <c r="EJ214" s="153"/>
      <c r="EK214" s="153"/>
      <c r="EL214" s="153"/>
      <c r="EM214" s="153"/>
      <c r="EN214" s="153"/>
      <c r="EO214" s="153"/>
      <c r="EP214" s="153"/>
      <c r="EQ214" s="153"/>
      <c r="ER214" s="153"/>
      <c r="ES214" s="153"/>
      <c r="ET214" s="153"/>
      <c r="EU214" s="153"/>
      <c r="EV214" s="153"/>
      <c r="EW214" s="153"/>
    </row>
    <row r="215" spans="1:153" ht="10.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153"/>
      <c r="BX215" s="153"/>
      <c r="BY215" s="153"/>
      <c r="BZ215" s="153"/>
      <c r="CA215" s="153"/>
      <c r="CB215" s="153"/>
      <c r="CC215" s="153"/>
      <c r="CD215" s="153"/>
      <c r="CE215" s="153"/>
      <c r="CF215" s="153"/>
      <c r="CG215" s="153"/>
      <c r="CH215" s="153"/>
      <c r="CI215" s="153"/>
      <c r="CJ215" s="153"/>
      <c r="CK215" s="153"/>
      <c r="CL215" s="153"/>
      <c r="CM215" s="153"/>
      <c r="CN215" s="153"/>
      <c r="CO215" s="153"/>
      <c r="CP215" s="153"/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3"/>
      <c r="DA215" s="153"/>
      <c r="DB215" s="153"/>
      <c r="DC215" s="153"/>
      <c r="DD215" s="153"/>
      <c r="DE215" s="153"/>
      <c r="DF215" s="153"/>
      <c r="DG215" s="153"/>
      <c r="DH215" s="153"/>
      <c r="DI215" s="153"/>
      <c r="DJ215" s="153"/>
      <c r="DK215" s="153"/>
      <c r="DL215" s="153"/>
      <c r="DM215" s="153"/>
      <c r="DN215" s="153"/>
      <c r="DO215" s="153"/>
      <c r="DP215" s="153"/>
      <c r="DQ215" s="153"/>
      <c r="DR215" s="153"/>
      <c r="DS215" s="153"/>
      <c r="DT215" s="153"/>
      <c r="DU215" s="153"/>
      <c r="DV215" s="153"/>
      <c r="DW215" s="153"/>
      <c r="DX215" s="153"/>
      <c r="DY215" s="153"/>
      <c r="DZ215" s="153"/>
      <c r="EA215" s="153"/>
      <c r="EB215" s="153"/>
      <c r="EC215" s="153"/>
      <c r="ED215" s="153"/>
      <c r="EE215" s="153"/>
      <c r="EF215" s="153"/>
      <c r="EG215" s="153"/>
      <c r="EH215" s="153"/>
      <c r="EI215" s="153"/>
      <c r="EJ215" s="153"/>
      <c r="EK215" s="153"/>
      <c r="EL215" s="153"/>
      <c r="EM215" s="153"/>
      <c r="EN215" s="153"/>
      <c r="EO215" s="153"/>
      <c r="EP215" s="153"/>
      <c r="EQ215" s="153"/>
      <c r="ER215" s="153"/>
      <c r="ES215" s="153"/>
      <c r="ET215" s="153"/>
      <c r="EU215" s="153"/>
      <c r="EV215" s="153"/>
      <c r="EW215" s="153"/>
    </row>
    <row r="216" spans="1:153" ht="10.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53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53"/>
      <c r="BQ216" s="153"/>
      <c r="BR216" s="153"/>
      <c r="BS216" s="153"/>
      <c r="BT216" s="153"/>
      <c r="BU216" s="153"/>
      <c r="BV216" s="153"/>
      <c r="BW216" s="153"/>
      <c r="BX216" s="153"/>
      <c r="BY216" s="153"/>
      <c r="BZ216" s="153"/>
      <c r="CA216" s="153"/>
      <c r="CB216" s="153"/>
      <c r="CC216" s="153"/>
      <c r="CD216" s="153"/>
      <c r="CE216" s="153"/>
      <c r="CF216" s="153"/>
      <c r="CG216" s="153"/>
      <c r="CH216" s="153"/>
      <c r="CI216" s="153"/>
      <c r="CJ216" s="153"/>
      <c r="CK216" s="153"/>
      <c r="CL216" s="153"/>
      <c r="CM216" s="153"/>
      <c r="CN216" s="153"/>
      <c r="CO216" s="153"/>
      <c r="CP216" s="153"/>
      <c r="CQ216" s="153"/>
      <c r="CR216" s="153"/>
      <c r="CS216" s="153"/>
      <c r="CT216" s="153"/>
      <c r="CU216" s="153"/>
      <c r="CV216" s="153"/>
      <c r="CW216" s="153"/>
      <c r="CX216" s="153"/>
      <c r="CY216" s="153"/>
      <c r="CZ216" s="153"/>
      <c r="DA216" s="153"/>
      <c r="DB216" s="153"/>
      <c r="DC216" s="153"/>
      <c r="DD216" s="153"/>
      <c r="DE216" s="153"/>
      <c r="DF216" s="153"/>
      <c r="DG216" s="153"/>
      <c r="DH216" s="153"/>
      <c r="DI216" s="153"/>
      <c r="DJ216" s="153"/>
      <c r="DK216" s="153"/>
      <c r="DL216" s="153"/>
      <c r="DM216" s="153"/>
      <c r="DN216" s="153"/>
      <c r="DO216" s="153"/>
      <c r="DP216" s="153"/>
      <c r="DQ216" s="153"/>
      <c r="DR216" s="153"/>
      <c r="DS216" s="153"/>
      <c r="DT216" s="153"/>
      <c r="DU216" s="153"/>
      <c r="DV216" s="153"/>
      <c r="DW216" s="153"/>
      <c r="DX216" s="153"/>
      <c r="DY216" s="153"/>
      <c r="DZ216" s="153"/>
      <c r="EA216" s="153"/>
      <c r="EB216" s="153"/>
      <c r="EC216" s="153"/>
      <c r="ED216" s="153"/>
      <c r="EE216" s="153"/>
      <c r="EF216" s="153"/>
      <c r="EG216" s="153"/>
      <c r="EH216" s="153"/>
      <c r="EI216" s="153"/>
      <c r="EJ216" s="153"/>
      <c r="EK216" s="153"/>
      <c r="EL216" s="153"/>
      <c r="EM216" s="153"/>
      <c r="EN216" s="153"/>
      <c r="EO216" s="153"/>
      <c r="EP216" s="153"/>
      <c r="EQ216" s="153"/>
      <c r="ER216" s="153"/>
      <c r="ES216" s="153"/>
      <c r="ET216" s="153"/>
      <c r="EU216" s="153"/>
      <c r="EV216" s="153"/>
      <c r="EW216" s="153"/>
    </row>
    <row r="217" spans="1:153" ht="10.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153"/>
      <c r="BX217" s="153"/>
      <c r="BY217" s="153"/>
      <c r="BZ217" s="153"/>
      <c r="CA217" s="153"/>
      <c r="CB217" s="153"/>
      <c r="CC217" s="153"/>
      <c r="CD217" s="153"/>
      <c r="CE217" s="153"/>
      <c r="CF217" s="153"/>
      <c r="CG217" s="153"/>
      <c r="CH217" s="153"/>
      <c r="CI217" s="153"/>
      <c r="CJ217" s="153"/>
      <c r="CK217" s="153"/>
      <c r="CL217" s="153"/>
      <c r="CM217" s="153"/>
      <c r="CN217" s="153"/>
      <c r="CO217" s="153"/>
      <c r="CP217" s="153"/>
      <c r="CQ217" s="153"/>
      <c r="CR217" s="153"/>
      <c r="CS217" s="153"/>
      <c r="CT217" s="153"/>
      <c r="CU217" s="153"/>
      <c r="CV217" s="153"/>
      <c r="CW217" s="153"/>
      <c r="CX217" s="153"/>
      <c r="CY217" s="153"/>
      <c r="CZ217" s="153"/>
      <c r="DA217" s="153"/>
      <c r="DB217" s="153"/>
      <c r="DC217" s="153"/>
      <c r="DD217" s="153"/>
      <c r="DE217" s="153"/>
      <c r="DF217" s="153"/>
      <c r="DG217" s="153"/>
      <c r="DH217" s="153"/>
      <c r="DI217" s="153"/>
      <c r="DJ217" s="153"/>
      <c r="DK217" s="153"/>
      <c r="DL217" s="153"/>
      <c r="DM217" s="153"/>
      <c r="DN217" s="153"/>
      <c r="DO217" s="153"/>
      <c r="DP217" s="153"/>
      <c r="DQ217" s="153"/>
      <c r="DR217" s="153"/>
      <c r="DS217" s="153"/>
      <c r="DT217" s="153"/>
      <c r="DU217" s="153"/>
      <c r="DV217" s="153"/>
      <c r="DW217" s="153"/>
      <c r="DX217" s="153"/>
      <c r="DY217" s="153"/>
      <c r="DZ217" s="153"/>
      <c r="EA217" s="153"/>
      <c r="EB217" s="153"/>
      <c r="EC217" s="153"/>
      <c r="ED217" s="153"/>
      <c r="EE217" s="153"/>
      <c r="EF217" s="153"/>
      <c r="EG217" s="153"/>
      <c r="EH217" s="153"/>
      <c r="EI217" s="153"/>
      <c r="EJ217" s="153"/>
      <c r="EK217" s="153"/>
      <c r="EL217" s="153"/>
      <c r="EM217" s="153"/>
      <c r="EN217" s="153"/>
      <c r="EO217" s="153"/>
      <c r="EP217" s="153"/>
      <c r="EQ217" s="153"/>
      <c r="ER217" s="153"/>
      <c r="ES217" s="153"/>
      <c r="ET217" s="153"/>
      <c r="EU217" s="153"/>
      <c r="EV217" s="153"/>
      <c r="EW217" s="153"/>
    </row>
    <row r="218" spans="1:153" ht="10.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3"/>
      <c r="ED218" s="153"/>
      <c r="EE218" s="153"/>
      <c r="EF218" s="153"/>
      <c r="EG218" s="153"/>
      <c r="EH218" s="153"/>
      <c r="EI218" s="153"/>
      <c r="EJ218" s="153"/>
      <c r="EK218" s="153"/>
      <c r="EL218" s="153"/>
      <c r="EM218" s="153"/>
      <c r="EN218" s="153"/>
      <c r="EO218" s="153"/>
      <c r="EP218" s="153"/>
      <c r="EQ218" s="153"/>
      <c r="ER218" s="153"/>
      <c r="ES218" s="153"/>
      <c r="ET218" s="153"/>
      <c r="EU218" s="153"/>
      <c r="EV218" s="153"/>
      <c r="EW218" s="153"/>
    </row>
    <row r="219" spans="58:153" s="135" customFormat="1" ht="10.5"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3"/>
      <c r="ER219" s="153"/>
      <c r="ES219" s="153"/>
      <c r="ET219" s="153"/>
      <c r="EU219" s="153"/>
      <c r="EV219" s="153"/>
      <c r="EW219" s="153"/>
    </row>
    <row r="220" spans="58:153" s="135" customFormat="1" ht="10.5"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153"/>
      <c r="BX220" s="153"/>
      <c r="BY220" s="153"/>
      <c r="BZ220" s="153"/>
      <c r="CA220" s="153"/>
      <c r="CB220" s="153"/>
      <c r="CC220" s="153"/>
      <c r="CD220" s="153"/>
      <c r="CE220" s="153"/>
      <c r="CF220" s="153"/>
      <c r="CG220" s="153"/>
      <c r="CH220" s="153"/>
      <c r="CI220" s="153"/>
      <c r="CJ220" s="153"/>
      <c r="CK220" s="153"/>
      <c r="CL220" s="153"/>
      <c r="CM220" s="153"/>
      <c r="CN220" s="153"/>
      <c r="CO220" s="153"/>
      <c r="CP220" s="153"/>
      <c r="CQ220" s="153"/>
      <c r="CR220" s="153"/>
      <c r="CS220" s="153"/>
      <c r="CT220" s="153"/>
      <c r="CU220" s="153"/>
      <c r="CV220" s="153"/>
      <c r="CW220" s="153"/>
      <c r="CX220" s="153"/>
      <c r="CY220" s="153"/>
      <c r="CZ220" s="153"/>
      <c r="DA220" s="153"/>
      <c r="DB220" s="153"/>
      <c r="DC220" s="153"/>
      <c r="DD220" s="153"/>
      <c r="DE220" s="153"/>
      <c r="DF220" s="153"/>
      <c r="DG220" s="153"/>
      <c r="DH220" s="153"/>
      <c r="DI220" s="153"/>
      <c r="DJ220" s="153"/>
      <c r="DK220" s="153"/>
      <c r="DL220" s="153"/>
      <c r="DM220" s="153"/>
      <c r="DN220" s="153"/>
      <c r="DO220" s="153"/>
      <c r="DP220" s="153"/>
      <c r="DQ220" s="153"/>
      <c r="DR220" s="153"/>
      <c r="DS220" s="153"/>
      <c r="DT220" s="153"/>
      <c r="DU220" s="153"/>
      <c r="DV220" s="153"/>
      <c r="DW220" s="153"/>
      <c r="DX220" s="153"/>
      <c r="DY220" s="153"/>
      <c r="DZ220" s="153"/>
      <c r="EA220" s="153"/>
      <c r="EB220" s="153"/>
      <c r="EC220" s="153"/>
      <c r="ED220" s="153"/>
      <c r="EE220" s="153"/>
      <c r="EF220" s="153"/>
      <c r="EG220" s="153"/>
      <c r="EH220" s="153"/>
      <c r="EI220" s="153"/>
      <c r="EJ220" s="153"/>
      <c r="EK220" s="153"/>
      <c r="EL220" s="153"/>
      <c r="EM220" s="153"/>
      <c r="EN220" s="153"/>
      <c r="EO220" s="153"/>
      <c r="EP220" s="153"/>
      <c r="EQ220" s="153"/>
      <c r="ER220" s="153"/>
      <c r="ES220" s="153"/>
      <c r="ET220" s="153"/>
      <c r="EU220" s="153"/>
      <c r="EV220" s="153"/>
      <c r="EW220" s="153"/>
    </row>
    <row r="221" spans="58:153" s="135" customFormat="1" ht="10.5"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153"/>
      <c r="BX221" s="153"/>
      <c r="BY221" s="153"/>
      <c r="BZ221" s="153"/>
      <c r="CA221" s="153"/>
      <c r="CB221" s="153"/>
      <c r="CC221" s="153"/>
      <c r="CD221" s="153"/>
      <c r="CE221" s="153"/>
      <c r="CF221" s="153"/>
      <c r="CG221" s="153"/>
      <c r="CH221" s="153"/>
      <c r="CI221" s="153"/>
      <c r="CJ221" s="153"/>
      <c r="CK221" s="153"/>
      <c r="CL221" s="153"/>
      <c r="CM221" s="153"/>
      <c r="CN221" s="153"/>
      <c r="CO221" s="153"/>
      <c r="CP221" s="153"/>
      <c r="CQ221" s="153"/>
      <c r="CR221" s="153"/>
      <c r="CS221" s="153"/>
      <c r="CT221" s="153"/>
      <c r="CU221" s="153"/>
      <c r="CV221" s="153"/>
      <c r="CW221" s="153"/>
      <c r="CX221" s="153"/>
      <c r="CY221" s="153"/>
      <c r="CZ221" s="153"/>
      <c r="DA221" s="153"/>
      <c r="DB221" s="153"/>
      <c r="DC221" s="153"/>
      <c r="DD221" s="153"/>
      <c r="DE221" s="153"/>
      <c r="DF221" s="153"/>
      <c r="DG221" s="153"/>
      <c r="DH221" s="153"/>
      <c r="DI221" s="153"/>
      <c r="DJ221" s="153"/>
      <c r="DK221" s="153"/>
      <c r="DL221" s="153"/>
      <c r="DM221" s="153"/>
      <c r="DN221" s="153"/>
      <c r="DO221" s="153"/>
      <c r="DP221" s="153"/>
      <c r="DQ221" s="153"/>
      <c r="DR221" s="153"/>
      <c r="DS221" s="153"/>
      <c r="DT221" s="153"/>
      <c r="DU221" s="153"/>
      <c r="DV221" s="153"/>
      <c r="DW221" s="153"/>
      <c r="DX221" s="153"/>
      <c r="DY221" s="153"/>
      <c r="DZ221" s="153"/>
      <c r="EA221" s="153"/>
      <c r="EB221" s="153"/>
      <c r="EC221" s="153"/>
      <c r="ED221" s="153"/>
      <c r="EE221" s="153"/>
      <c r="EF221" s="153"/>
      <c r="EG221" s="153"/>
      <c r="EH221" s="153"/>
      <c r="EI221" s="153"/>
      <c r="EJ221" s="153"/>
      <c r="EK221" s="153"/>
      <c r="EL221" s="153"/>
      <c r="EM221" s="153"/>
      <c r="EN221" s="153"/>
      <c r="EO221" s="153"/>
      <c r="EP221" s="153"/>
      <c r="EQ221" s="153"/>
      <c r="ER221" s="153"/>
      <c r="ES221" s="153"/>
      <c r="ET221" s="153"/>
      <c r="EU221" s="153"/>
      <c r="EV221" s="153"/>
      <c r="EW221" s="153"/>
    </row>
    <row r="222" spans="58:153" s="135" customFormat="1" ht="10.5"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153"/>
      <c r="BX222" s="153"/>
      <c r="BY222" s="153"/>
      <c r="BZ222" s="153"/>
      <c r="CA222" s="153"/>
      <c r="CB222" s="153"/>
      <c r="CC222" s="153"/>
      <c r="CD222" s="153"/>
      <c r="CE222" s="153"/>
      <c r="CF222" s="153"/>
      <c r="CG222" s="153"/>
      <c r="CH222" s="153"/>
      <c r="CI222" s="153"/>
      <c r="CJ222" s="153"/>
      <c r="CK222" s="153"/>
      <c r="CL222" s="153"/>
      <c r="CM222" s="153"/>
      <c r="CN222" s="153"/>
      <c r="CO222" s="153"/>
      <c r="CP222" s="153"/>
      <c r="CQ222" s="153"/>
      <c r="CR222" s="153"/>
      <c r="CS222" s="153"/>
      <c r="CT222" s="153"/>
      <c r="CU222" s="153"/>
      <c r="CV222" s="153"/>
      <c r="CW222" s="153"/>
      <c r="CX222" s="153"/>
      <c r="CY222" s="153"/>
      <c r="CZ222" s="153"/>
      <c r="DA222" s="153"/>
      <c r="DB222" s="153"/>
      <c r="DC222" s="153"/>
      <c r="DD222" s="153"/>
      <c r="DE222" s="153"/>
      <c r="DF222" s="153"/>
      <c r="DG222" s="153"/>
      <c r="DH222" s="153"/>
      <c r="DI222" s="153"/>
      <c r="DJ222" s="153"/>
      <c r="DK222" s="153"/>
      <c r="DL222" s="153"/>
      <c r="DM222" s="153"/>
      <c r="DN222" s="153"/>
      <c r="DO222" s="153"/>
      <c r="DP222" s="153"/>
      <c r="DQ222" s="153"/>
      <c r="DR222" s="153"/>
      <c r="DS222" s="153"/>
      <c r="DT222" s="153"/>
      <c r="DU222" s="153"/>
      <c r="DV222" s="153"/>
      <c r="DW222" s="153"/>
      <c r="DX222" s="153"/>
      <c r="DY222" s="153"/>
      <c r="DZ222" s="153"/>
      <c r="EA222" s="153"/>
      <c r="EB222" s="153"/>
      <c r="EC222" s="153"/>
      <c r="ED222" s="153"/>
      <c r="EE222" s="153"/>
      <c r="EF222" s="153"/>
      <c r="EG222" s="153"/>
      <c r="EH222" s="153"/>
      <c r="EI222" s="153"/>
      <c r="EJ222" s="153"/>
      <c r="EK222" s="153"/>
      <c r="EL222" s="153"/>
      <c r="EM222" s="153"/>
      <c r="EN222" s="153"/>
      <c r="EO222" s="153"/>
      <c r="EP222" s="153"/>
      <c r="EQ222" s="153"/>
      <c r="ER222" s="153"/>
      <c r="ES222" s="153"/>
      <c r="ET222" s="153"/>
      <c r="EU222" s="153"/>
      <c r="EV222" s="153"/>
      <c r="EW222" s="153"/>
    </row>
    <row r="223" spans="58:153" s="83" customFormat="1" ht="10.5">
      <c r="BF223" s="152"/>
      <c r="BG223" s="152"/>
      <c r="BH223" s="152"/>
      <c r="BI223" s="152"/>
      <c r="BJ223" s="152"/>
      <c r="BK223" s="152"/>
      <c r="BL223" s="152"/>
      <c r="BM223" s="152"/>
      <c r="BN223" s="152"/>
      <c r="BO223" s="152"/>
      <c r="BP223" s="152"/>
      <c r="BQ223" s="152"/>
      <c r="BR223" s="152"/>
      <c r="BS223" s="152"/>
      <c r="BT223" s="152"/>
      <c r="BU223" s="152"/>
      <c r="BV223" s="152"/>
      <c r="BW223" s="152"/>
      <c r="BX223" s="152"/>
      <c r="BY223" s="152"/>
      <c r="BZ223" s="152"/>
      <c r="CA223" s="152"/>
      <c r="CB223" s="152"/>
      <c r="CC223" s="152"/>
      <c r="CD223" s="152"/>
      <c r="CE223" s="152"/>
      <c r="CF223" s="152"/>
      <c r="CG223" s="152"/>
      <c r="CH223" s="152"/>
      <c r="CI223" s="152"/>
      <c r="CJ223" s="152"/>
      <c r="CK223" s="152"/>
      <c r="CL223" s="152"/>
      <c r="CM223" s="152"/>
      <c r="CN223" s="152"/>
      <c r="CO223" s="152"/>
      <c r="CP223" s="152"/>
      <c r="CQ223" s="152"/>
      <c r="CR223" s="152"/>
      <c r="CS223" s="152"/>
      <c r="CT223" s="152"/>
      <c r="CU223" s="152"/>
      <c r="CV223" s="152"/>
      <c r="CW223" s="152"/>
      <c r="CX223" s="152"/>
      <c r="CY223" s="152"/>
      <c r="CZ223" s="152"/>
      <c r="DA223" s="152"/>
      <c r="DB223" s="152"/>
      <c r="DC223" s="152"/>
      <c r="DD223" s="152"/>
      <c r="DE223" s="152"/>
      <c r="DF223" s="152"/>
      <c r="DG223" s="152"/>
      <c r="DH223" s="152"/>
      <c r="DI223" s="152"/>
      <c r="DJ223" s="152"/>
      <c r="DK223" s="152"/>
      <c r="DL223" s="152"/>
      <c r="DM223" s="152"/>
      <c r="DN223" s="152"/>
      <c r="DO223" s="152"/>
      <c r="DP223" s="152"/>
      <c r="DQ223" s="152"/>
      <c r="DR223" s="152"/>
      <c r="DS223" s="152"/>
      <c r="DT223" s="152"/>
      <c r="DU223" s="152"/>
      <c r="DV223" s="152"/>
      <c r="DW223" s="152"/>
      <c r="DX223" s="152"/>
      <c r="DY223" s="152"/>
      <c r="DZ223" s="152"/>
      <c r="EA223" s="152"/>
      <c r="EB223" s="152"/>
      <c r="EC223" s="152"/>
      <c r="ED223" s="152"/>
      <c r="EE223" s="152"/>
      <c r="EF223" s="152"/>
      <c r="EG223" s="152"/>
      <c r="EH223" s="152"/>
      <c r="EI223" s="152"/>
      <c r="EJ223" s="152"/>
      <c r="EK223" s="152"/>
      <c r="EL223" s="152"/>
      <c r="EM223" s="152"/>
      <c r="EN223" s="152"/>
      <c r="EO223" s="152"/>
      <c r="EP223" s="152"/>
      <c r="EQ223" s="152"/>
      <c r="ER223" s="152"/>
      <c r="ES223" s="152"/>
      <c r="ET223" s="152"/>
      <c r="EU223" s="152"/>
      <c r="EV223" s="152"/>
      <c r="EW223" s="152"/>
    </row>
    <row r="224" spans="58:153" s="83" customFormat="1" ht="10.5">
      <c r="BF224" s="152"/>
      <c r="BG224" s="152"/>
      <c r="BH224" s="152"/>
      <c r="BI224" s="152"/>
      <c r="BJ224" s="152"/>
      <c r="BK224" s="152"/>
      <c r="BL224" s="152"/>
      <c r="BM224" s="152"/>
      <c r="BN224" s="152"/>
      <c r="BO224" s="152"/>
      <c r="BP224" s="152"/>
      <c r="BQ224" s="152"/>
      <c r="BR224" s="152"/>
      <c r="BS224" s="152"/>
      <c r="BT224" s="152"/>
      <c r="BU224" s="152"/>
      <c r="BV224" s="152"/>
      <c r="BW224" s="152"/>
      <c r="BX224" s="152"/>
      <c r="BY224" s="152"/>
      <c r="BZ224" s="152"/>
      <c r="CA224" s="152"/>
      <c r="CB224" s="152"/>
      <c r="CC224" s="152"/>
      <c r="CD224" s="152"/>
      <c r="CE224" s="152"/>
      <c r="CF224" s="152"/>
      <c r="CG224" s="152"/>
      <c r="CH224" s="152"/>
      <c r="CI224" s="152"/>
      <c r="CJ224" s="152"/>
      <c r="CK224" s="152"/>
      <c r="CL224" s="152"/>
      <c r="CM224" s="152"/>
      <c r="CN224" s="152"/>
      <c r="CO224" s="152"/>
      <c r="CP224" s="152"/>
      <c r="CQ224" s="152"/>
      <c r="CR224" s="152"/>
      <c r="CS224" s="152"/>
      <c r="CT224" s="152"/>
      <c r="CU224" s="152"/>
      <c r="CV224" s="152"/>
      <c r="CW224" s="152"/>
      <c r="CX224" s="152"/>
      <c r="CY224" s="152"/>
      <c r="CZ224" s="152"/>
      <c r="DA224" s="152"/>
      <c r="DB224" s="152"/>
      <c r="DC224" s="152"/>
      <c r="DD224" s="152"/>
      <c r="DE224" s="152"/>
      <c r="DF224" s="152"/>
      <c r="DG224" s="152"/>
      <c r="DH224" s="152"/>
      <c r="DI224" s="152"/>
      <c r="DJ224" s="152"/>
      <c r="DK224" s="152"/>
      <c r="DL224" s="152"/>
      <c r="DM224" s="152"/>
      <c r="DN224" s="152"/>
      <c r="DO224" s="152"/>
      <c r="DP224" s="152"/>
      <c r="DQ224" s="152"/>
      <c r="DR224" s="152"/>
      <c r="DS224" s="152"/>
      <c r="DT224" s="152"/>
      <c r="DU224" s="152"/>
      <c r="DV224" s="152"/>
      <c r="DW224" s="152"/>
      <c r="DX224" s="152"/>
      <c r="DY224" s="152"/>
      <c r="DZ224" s="152"/>
      <c r="EA224" s="152"/>
      <c r="EB224" s="152"/>
      <c r="EC224" s="152"/>
      <c r="ED224" s="152"/>
      <c r="EE224" s="152"/>
      <c r="EF224" s="152"/>
      <c r="EG224" s="152"/>
      <c r="EH224" s="152"/>
      <c r="EI224" s="152"/>
      <c r="EJ224" s="152"/>
      <c r="EK224" s="152"/>
      <c r="EL224" s="152"/>
      <c r="EM224" s="152"/>
      <c r="EN224" s="152"/>
      <c r="EO224" s="152"/>
      <c r="EP224" s="152"/>
      <c r="EQ224" s="152"/>
      <c r="ER224" s="152"/>
      <c r="ES224" s="152"/>
      <c r="ET224" s="152"/>
      <c r="EU224" s="152"/>
      <c r="EV224" s="152"/>
      <c r="EW224" s="152"/>
    </row>
    <row r="225" spans="58:153" s="83" customFormat="1" ht="10.5">
      <c r="BF225" s="152"/>
      <c r="BG225" s="152"/>
      <c r="BH225" s="152"/>
      <c r="BI225" s="152"/>
      <c r="BJ225" s="152"/>
      <c r="BK225" s="152"/>
      <c r="BL225" s="152"/>
      <c r="BM225" s="152"/>
      <c r="BN225" s="152"/>
      <c r="BO225" s="152"/>
      <c r="BP225" s="152"/>
      <c r="BQ225" s="152"/>
      <c r="BR225" s="152"/>
      <c r="BS225" s="152"/>
      <c r="BT225" s="152"/>
      <c r="BU225" s="152"/>
      <c r="BV225" s="152"/>
      <c r="BW225" s="152"/>
      <c r="BX225" s="152"/>
      <c r="BY225" s="152"/>
      <c r="BZ225" s="152"/>
      <c r="CA225" s="152"/>
      <c r="CB225" s="152"/>
      <c r="CC225" s="152"/>
      <c r="CD225" s="152"/>
      <c r="CE225" s="152"/>
      <c r="CF225" s="152"/>
      <c r="CG225" s="152"/>
      <c r="CH225" s="152"/>
      <c r="CI225" s="152"/>
      <c r="CJ225" s="152"/>
      <c r="CK225" s="152"/>
      <c r="CL225" s="152"/>
      <c r="CM225" s="152"/>
      <c r="CN225" s="152"/>
      <c r="CO225" s="152"/>
      <c r="CP225" s="152"/>
      <c r="CQ225" s="152"/>
      <c r="CR225" s="152"/>
      <c r="CS225" s="152"/>
      <c r="CT225" s="152"/>
      <c r="CU225" s="152"/>
      <c r="CV225" s="152"/>
      <c r="CW225" s="152"/>
      <c r="CX225" s="152"/>
      <c r="CY225" s="152"/>
      <c r="CZ225" s="152"/>
      <c r="DA225" s="152"/>
      <c r="DB225" s="152"/>
      <c r="DC225" s="152"/>
      <c r="DD225" s="152"/>
      <c r="DE225" s="152"/>
      <c r="DF225" s="152"/>
      <c r="DG225" s="152"/>
      <c r="DH225" s="152"/>
      <c r="DI225" s="152"/>
      <c r="DJ225" s="152"/>
      <c r="DK225" s="152"/>
      <c r="DL225" s="152"/>
      <c r="DM225" s="152"/>
      <c r="DN225" s="152"/>
      <c r="DO225" s="152"/>
      <c r="DP225" s="152"/>
      <c r="DQ225" s="152"/>
      <c r="DR225" s="152"/>
      <c r="DS225" s="152"/>
      <c r="DT225" s="152"/>
      <c r="DU225" s="152"/>
      <c r="DV225" s="152"/>
      <c r="DW225" s="152"/>
      <c r="DX225" s="152"/>
      <c r="DY225" s="152"/>
      <c r="DZ225" s="152"/>
      <c r="EA225" s="152"/>
      <c r="EB225" s="152"/>
      <c r="EC225" s="152"/>
      <c r="ED225" s="152"/>
      <c r="EE225" s="152"/>
      <c r="EF225" s="152"/>
      <c r="EG225" s="152"/>
      <c r="EH225" s="152"/>
      <c r="EI225" s="152"/>
      <c r="EJ225" s="152"/>
      <c r="EK225" s="152"/>
      <c r="EL225" s="152"/>
      <c r="EM225" s="152"/>
      <c r="EN225" s="152"/>
      <c r="EO225" s="152"/>
      <c r="EP225" s="152"/>
      <c r="EQ225" s="152"/>
      <c r="ER225" s="152"/>
      <c r="ES225" s="152"/>
      <c r="ET225" s="152"/>
      <c r="EU225" s="152"/>
      <c r="EV225" s="152"/>
      <c r="EW225" s="152"/>
    </row>
    <row r="226" spans="58:153" s="83" customFormat="1" ht="10.5">
      <c r="BF226" s="152"/>
      <c r="BG226" s="152"/>
      <c r="BH226" s="152"/>
      <c r="BI226" s="152"/>
      <c r="BJ226" s="152"/>
      <c r="BK226" s="152"/>
      <c r="BL226" s="152"/>
      <c r="BM226" s="152"/>
      <c r="BN226" s="152"/>
      <c r="BO226" s="152"/>
      <c r="BP226" s="152"/>
      <c r="BQ226" s="152"/>
      <c r="BR226" s="152"/>
      <c r="BS226" s="152"/>
      <c r="BT226" s="152"/>
      <c r="BU226" s="152"/>
      <c r="BV226" s="152"/>
      <c r="BW226" s="152"/>
      <c r="BX226" s="152"/>
      <c r="BY226" s="152"/>
      <c r="BZ226" s="152"/>
      <c r="CA226" s="152"/>
      <c r="CB226" s="152"/>
      <c r="CC226" s="152"/>
      <c r="CD226" s="152"/>
      <c r="CE226" s="152"/>
      <c r="CF226" s="152"/>
      <c r="CG226" s="152"/>
      <c r="CH226" s="152"/>
      <c r="CI226" s="152"/>
      <c r="CJ226" s="152"/>
      <c r="CK226" s="152"/>
      <c r="CL226" s="152"/>
      <c r="CM226" s="152"/>
      <c r="CN226" s="152"/>
      <c r="CO226" s="152"/>
      <c r="CP226" s="152"/>
      <c r="CQ226" s="152"/>
      <c r="CR226" s="152"/>
      <c r="CS226" s="152"/>
      <c r="CT226" s="152"/>
      <c r="CU226" s="152"/>
      <c r="CV226" s="152"/>
      <c r="CW226" s="152"/>
      <c r="CX226" s="152"/>
      <c r="CY226" s="152"/>
      <c r="CZ226" s="152"/>
      <c r="DA226" s="152"/>
      <c r="DB226" s="152"/>
      <c r="DC226" s="152"/>
      <c r="DD226" s="152"/>
      <c r="DE226" s="152"/>
      <c r="DF226" s="152"/>
      <c r="DG226" s="152"/>
      <c r="DH226" s="152"/>
      <c r="DI226" s="152"/>
      <c r="DJ226" s="152"/>
      <c r="DK226" s="152"/>
      <c r="DL226" s="152"/>
      <c r="DM226" s="152"/>
      <c r="DN226" s="152"/>
      <c r="DO226" s="152"/>
      <c r="DP226" s="152"/>
      <c r="DQ226" s="152"/>
      <c r="DR226" s="152"/>
      <c r="DS226" s="152"/>
      <c r="DT226" s="152"/>
      <c r="DU226" s="152"/>
      <c r="DV226" s="152"/>
      <c r="DW226" s="152"/>
      <c r="DX226" s="152"/>
      <c r="DY226" s="152"/>
      <c r="DZ226" s="152"/>
      <c r="EA226" s="152"/>
      <c r="EB226" s="152"/>
      <c r="EC226" s="152"/>
      <c r="ED226" s="152"/>
      <c r="EE226" s="152"/>
      <c r="EF226" s="152"/>
      <c r="EG226" s="152"/>
      <c r="EH226" s="152"/>
      <c r="EI226" s="152"/>
      <c r="EJ226" s="152"/>
      <c r="EK226" s="152"/>
      <c r="EL226" s="152"/>
      <c r="EM226" s="152"/>
      <c r="EN226" s="152"/>
      <c r="EO226" s="152"/>
      <c r="EP226" s="152"/>
      <c r="EQ226" s="152"/>
      <c r="ER226" s="152"/>
      <c r="ES226" s="152"/>
      <c r="ET226" s="152"/>
      <c r="EU226" s="152"/>
      <c r="EV226" s="152"/>
      <c r="EW226" s="152"/>
    </row>
    <row r="227" spans="58:153" s="83" customFormat="1" ht="10.5">
      <c r="BF227" s="152"/>
      <c r="BG227" s="152"/>
      <c r="BH227" s="152"/>
      <c r="BI227" s="152"/>
      <c r="BJ227" s="152"/>
      <c r="BK227" s="152"/>
      <c r="BL227" s="152"/>
      <c r="BM227" s="152"/>
      <c r="BN227" s="152"/>
      <c r="BO227" s="152"/>
      <c r="BP227" s="152"/>
      <c r="BQ227" s="152"/>
      <c r="BR227" s="152"/>
      <c r="BS227" s="152"/>
      <c r="BT227" s="152"/>
      <c r="BU227" s="152"/>
      <c r="BV227" s="152"/>
      <c r="BW227" s="152"/>
      <c r="BX227" s="152"/>
      <c r="BY227" s="152"/>
      <c r="BZ227" s="152"/>
      <c r="CA227" s="152"/>
      <c r="CB227" s="152"/>
      <c r="CC227" s="152"/>
      <c r="CD227" s="152"/>
      <c r="CE227" s="152"/>
      <c r="CF227" s="152"/>
      <c r="CG227" s="152"/>
      <c r="CH227" s="152"/>
      <c r="CI227" s="152"/>
      <c r="CJ227" s="152"/>
      <c r="CK227" s="152"/>
      <c r="CL227" s="152"/>
      <c r="CM227" s="152"/>
      <c r="CN227" s="152"/>
      <c r="CO227" s="152"/>
      <c r="CP227" s="152"/>
      <c r="CQ227" s="152"/>
      <c r="CR227" s="152"/>
      <c r="CS227" s="152"/>
      <c r="CT227" s="152"/>
      <c r="CU227" s="152"/>
      <c r="CV227" s="152"/>
      <c r="CW227" s="152"/>
      <c r="CX227" s="152"/>
      <c r="CY227" s="152"/>
      <c r="CZ227" s="152"/>
      <c r="DA227" s="152"/>
      <c r="DB227" s="152"/>
      <c r="DC227" s="152"/>
      <c r="DD227" s="152"/>
      <c r="DE227" s="152"/>
      <c r="DF227" s="152"/>
      <c r="DG227" s="152"/>
      <c r="DH227" s="152"/>
      <c r="DI227" s="152"/>
      <c r="DJ227" s="152"/>
      <c r="DK227" s="152"/>
      <c r="DL227" s="152"/>
      <c r="DM227" s="152"/>
      <c r="DN227" s="152"/>
      <c r="DO227" s="152"/>
      <c r="DP227" s="152"/>
      <c r="DQ227" s="152"/>
      <c r="DR227" s="152"/>
      <c r="DS227" s="152"/>
      <c r="DT227" s="152"/>
      <c r="DU227" s="152"/>
      <c r="DV227" s="152"/>
      <c r="DW227" s="152"/>
      <c r="DX227" s="152"/>
      <c r="DY227" s="152"/>
      <c r="DZ227" s="152"/>
      <c r="EA227" s="152"/>
      <c r="EB227" s="152"/>
      <c r="EC227" s="152"/>
      <c r="ED227" s="152"/>
      <c r="EE227" s="152"/>
      <c r="EF227" s="152"/>
      <c r="EG227" s="152"/>
      <c r="EH227" s="152"/>
      <c r="EI227" s="152"/>
      <c r="EJ227" s="152"/>
      <c r="EK227" s="152"/>
      <c r="EL227" s="152"/>
      <c r="EM227" s="152"/>
      <c r="EN227" s="152"/>
      <c r="EO227" s="152"/>
      <c r="EP227" s="152"/>
      <c r="EQ227" s="152"/>
      <c r="ER227" s="152"/>
      <c r="ES227" s="152"/>
      <c r="ET227" s="152"/>
      <c r="EU227" s="152"/>
      <c r="EV227" s="152"/>
      <c r="EW227" s="152"/>
    </row>
    <row r="228" spans="58:153" s="83" customFormat="1" ht="10.5">
      <c r="BF228" s="152"/>
      <c r="BG228" s="152"/>
      <c r="BH228" s="152"/>
      <c r="BI228" s="152"/>
      <c r="BJ228" s="152"/>
      <c r="BK228" s="152"/>
      <c r="BL228" s="152"/>
      <c r="BM228" s="152"/>
      <c r="BN228" s="152"/>
      <c r="BO228" s="152"/>
      <c r="BP228" s="152"/>
      <c r="BQ228" s="152"/>
      <c r="BR228" s="152"/>
      <c r="BS228" s="152"/>
      <c r="BT228" s="152"/>
      <c r="BU228" s="152"/>
      <c r="BV228" s="152"/>
      <c r="BW228" s="152"/>
      <c r="BX228" s="152"/>
      <c r="BY228" s="152"/>
      <c r="BZ228" s="152"/>
      <c r="CA228" s="152"/>
      <c r="CB228" s="152"/>
      <c r="CC228" s="152"/>
      <c r="CD228" s="152"/>
      <c r="CE228" s="152"/>
      <c r="CF228" s="152"/>
      <c r="CG228" s="152"/>
      <c r="CH228" s="152"/>
      <c r="CI228" s="152"/>
      <c r="CJ228" s="152"/>
      <c r="CK228" s="152"/>
      <c r="CL228" s="152"/>
      <c r="CM228" s="152"/>
      <c r="CN228" s="152"/>
      <c r="CO228" s="152"/>
      <c r="CP228" s="152"/>
      <c r="CQ228" s="152"/>
      <c r="CR228" s="152"/>
      <c r="CS228" s="152"/>
      <c r="CT228" s="152"/>
      <c r="CU228" s="152"/>
      <c r="CV228" s="152"/>
      <c r="CW228" s="152"/>
      <c r="CX228" s="152"/>
      <c r="CY228" s="152"/>
      <c r="CZ228" s="152"/>
      <c r="DA228" s="152"/>
      <c r="DB228" s="152"/>
      <c r="DC228" s="152"/>
      <c r="DD228" s="152"/>
      <c r="DE228" s="152"/>
      <c r="DF228" s="152"/>
      <c r="DG228" s="152"/>
      <c r="DH228" s="152"/>
      <c r="DI228" s="152"/>
      <c r="DJ228" s="152"/>
      <c r="DK228" s="152"/>
      <c r="DL228" s="152"/>
      <c r="DM228" s="152"/>
      <c r="DN228" s="152"/>
      <c r="DO228" s="152"/>
      <c r="DP228" s="152"/>
      <c r="DQ228" s="152"/>
      <c r="DR228" s="152"/>
      <c r="DS228" s="152"/>
      <c r="DT228" s="152"/>
      <c r="DU228" s="152"/>
      <c r="DV228" s="152"/>
      <c r="DW228" s="152"/>
      <c r="DX228" s="152"/>
      <c r="DY228" s="152"/>
      <c r="DZ228" s="152"/>
      <c r="EA228" s="152"/>
      <c r="EB228" s="152"/>
      <c r="EC228" s="152"/>
      <c r="ED228" s="152"/>
      <c r="EE228" s="152"/>
      <c r="EF228" s="152"/>
      <c r="EG228" s="152"/>
      <c r="EH228" s="152"/>
      <c r="EI228" s="152"/>
      <c r="EJ228" s="152"/>
      <c r="EK228" s="152"/>
      <c r="EL228" s="152"/>
      <c r="EM228" s="152"/>
      <c r="EN228" s="152"/>
      <c r="EO228" s="152"/>
      <c r="EP228" s="152"/>
      <c r="EQ228" s="152"/>
      <c r="ER228" s="152"/>
      <c r="ES228" s="152"/>
      <c r="ET228" s="152"/>
      <c r="EU228" s="152"/>
      <c r="EV228" s="152"/>
      <c r="EW228" s="152"/>
    </row>
    <row r="229" spans="58:153" s="83" customFormat="1" ht="10.5">
      <c r="BF229" s="152"/>
      <c r="BG229" s="152"/>
      <c r="BH229" s="152"/>
      <c r="BI229" s="152"/>
      <c r="BJ229" s="152"/>
      <c r="BK229" s="152"/>
      <c r="BL229" s="152"/>
      <c r="BM229" s="152"/>
      <c r="BN229" s="152"/>
      <c r="BO229" s="152"/>
      <c r="BP229" s="152"/>
      <c r="BQ229" s="152"/>
      <c r="BR229" s="152"/>
      <c r="BS229" s="152"/>
      <c r="BT229" s="152"/>
      <c r="BU229" s="152"/>
      <c r="BV229" s="152"/>
      <c r="BW229" s="152"/>
      <c r="BX229" s="152"/>
      <c r="BY229" s="152"/>
      <c r="BZ229" s="152"/>
      <c r="CA229" s="152"/>
      <c r="CB229" s="152"/>
      <c r="CC229" s="152"/>
      <c r="CD229" s="152"/>
      <c r="CE229" s="152"/>
      <c r="CF229" s="152"/>
      <c r="CG229" s="152"/>
      <c r="CH229" s="152"/>
      <c r="CI229" s="152"/>
      <c r="CJ229" s="152"/>
      <c r="CK229" s="152"/>
      <c r="CL229" s="152"/>
      <c r="CM229" s="152"/>
      <c r="CN229" s="152"/>
      <c r="CO229" s="152"/>
      <c r="CP229" s="152"/>
      <c r="CQ229" s="152"/>
      <c r="CR229" s="152"/>
      <c r="CS229" s="152"/>
      <c r="CT229" s="152"/>
      <c r="CU229" s="152"/>
      <c r="CV229" s="152"/>
      <c r="CW229" s="152"/>
      <c r="CX229" s="152"/>
      <c r="CY229" s="152"/>
      <c r="CZ229" s="152"/>
      <c r="DA229" s="152"/>
      <c r="DB229" s="152"/>
      <c r="DC229" s="152"/>
      <c r="DD229" s="152"/>
      <c r="DE229" s="152"/>
      <c r="DF229" s="152"/>
      <c r="DG229" s="152"/>
      <c r="DH229" s="152"/>
      <c r="DI229" s="152"/>
      <c r="DJ229" s="152"/>
      <c r="DK229" s="152"/>
      <c r="DL229" s="152"/>
      <c r="DM229" s="152"/>
      <c r="DN229" s="152"/>
      <c r="DO229" s="152"/>
      <c r="DP229" s="152"/>
      <c r="DQ229" s="152"/>
      <c r="DR229" s="152"/>
      <c r="DS229" s="152"/>
      <c r="DT229" s="152"/>
      <c r="DU229" s="152"/>
      <c r="DV229" s="152"/>
      <c r="DW229" s="152"/>
      <c r="DX229" s="152"/>
      <c r="DY229" s="152"/>
      <c r="DZ229" s="152"/>
      <c r="EA229" s="152"/>
      <c r="EB229" s="152"/>
      <c r="EC229" s="152"/>
      <c r="ED229" s="152"/>
      <c r="EE229" s="152"/>
      <c r="EF229" s="152"/>
      <c r="EG229" s="152"/>
      <c r="EH229" s="152"/>
      <c r="EI229" s="152"/>
      <c r="EJ229" s="152"/>
      <c r="EK229" s="152"/>
      <c r="EL229" s="152"/>
      <c r="EM229" s="152"/>
      <c r="EN229" s="152"/>
      <c r="EO229" s="152"/>
      <c r="EP229" s="152"/>
      <c r="EQ229" s="152"/>
      <c r="ER229" s="152"/>
      <c r="ES229" s="152"/>
      <c r="ET229" s="152"/>
      <c r="EU229" s="152"/>
      <c r="EV229" s="152"/>
      <c r="EW229" s="152"/>
    </row>
    <row r="230" spans="58:153" s="83" customFormat="1" ht="10.5">
      <c r="BF230" s="152"/>
      <c r="BG230" s="152"/>
      <c r="BH230" s="152"/>
      <c r="BI230" s="152"/>
      <c r="BJ230" s="152"/>
      <c r="BK230" s="152"/>
      <c r="BL230" s="152"/>
      <c r="BM230" s="152"/>
      <c r="BN230" s="152"/>
      <c r="BO230" s="152"/>
      <c r="BP230" s="152"/>
      <c r="BQ230" s="152"/>
      <c r="BR230" s="152"/>
      <c r="BS230" s="152"/>
      <c r="BT230" s="152"/>
      <c r="BU230" s="152"/>
      <c r="BV230" s="152"/>
      <c r="BW230" s="152"/>
      <c r="BX230" s="152"/>
      <c r="BY230" s="152"/>
      <c r="BZ230" s="152"/>
      <c r="CA230" s="152"/>
      <c r="CB230" s="152"/>
      <c r="CC230" s="152"/>
      <c r="CD230" s="152"/>
      <c r="CE230" s="152"/>
      <c r="CF230" s="152"/>
      <c r="CG230" s="152"/>
      <c r="CH230" s="152"/>
      <c r="CI230" s="152"/>
      <c r="CJ230" s="152"/>
      <c r="CK230" s="152"/>
      <c r="CL230" s="152"/>
      <c r="CM230" s="152"/>
      <c r="CN230" s="152"/>
      <c r="CO230" s="152"/>
      <c r="CP230" s="152"/>
      <c r="CQ230" s="152"/>
      <c r="CR230" s="152"/>
      <c r="CS230" s="152"/>
      <c r="CT230" s="152"/>
      <c r="CU230" s="152"/>
      <c r="CV230" s="152"/>
      <c r="CW230" s="152"/>
      <c r="CX230" s="152"/>
      <c r="CY230" s="152"/>
      <c r="CZ230" s="152"/>
      <c r="DA230" s="152"/>
      <c r="DB230" s="152"/>
      <c r="DC230" s="152"/>
      <c r="DD230" s="152"/>
      <c r="DE230" s="152"/>
      <c r="DF230" s="152"/>
      <c r="DG230" s="152"/>
      <c r="DH230" s="152"/>
      <c r="DI230" s="152"/>
      <c r="DJ230" s="152"/>
      <c r="DK230" s="152"/>
      <c r="DL230" s="152"/>
      <c r="DM230" s="152"/>
      <c r="DN230" s="152"/>
      <c r="DO230" s="152"/>
      <c r="DP230" s="152"/>
      <c r="DQ230" s="152"/>
      <c r="DR230" s="152"/>
      <c r="DS230" s="152"/>
      <c r="DT230" s="152"/>
      <c r="DU230" s="152"/>
      <c r="DV230" s="152"/>
      <c r="DW230" s="152"/>
      <c r="DX230" s="152"/>
      <c r="DY230" s="152"/>
      <c r="DZ230" s="152"/>
      <c r="EA230" s="152"/>
      <c r="EB230" s="152"/>
      <c r="EC230" s="152"/>
      <c r="ED230" s="152"/>
      <c r="EE230" s="152"/>
      <c r="EF230" s="152"/>
      <c r="EG230" s="152"/>
      <c r="EH230" s="152"/>
      <c r="EI230" s="152"/>
      <c r="EJ230" s="152"/>
      <c r="EK230" s="152"/>
      <c r="EL230" s="152"/>
      <c r="EM230" s="152"/>
      <c r="EN230" s="152"/>
      <c r="EO230" s="152"/>
      <c r="EP230" s="152"/>
      <c r="EQ230" s="152"/>
      <c r="ER230" s="152"/>
      <c r="ES230" s="152"/>
      <c r="ET230" s="152"/>
      <c r="EU230" s="152"/>
      <c r="EV230" s="152"/>
      <c r="EW230" s="152"/>
    </row>
    <row r="231" spans="58:153" s="83" customFormat="1" ht="10.5">
      <c r="BF231" s="152"/>
      <c r="BG231" s="152"/>
      <c r="BH231" s="152"/>
      <c r="BI231" s="152"/>
      <c r="BJ231" s="152"/>
      <c r="BK231" s="152"/>
      <c r="BL231" s="152"/>
      <c r="BM231" s="152"/>
      <c r="BN231" s="152"/>
      <c r="BO231" s="152"/>
      <c r="BP231" s="152"/>
      <c r="BQ231" s="152"/>
      <c r="BR231" s="152"/>
      <c r="BS231" s="152"/>
      <c r="BT231" s="152"/>
      <c r="BU231" s="152"/>
      <c r="BV231" s="152"/>
      <c r="BW231" s="152"/>
      <c r="BX231" s="152"/>
      <c r="BY231" s="152"/>
      <c r="BZ231" s="152"/>
      <c r="CA231" s="152"/>
      <c r="CB231" s="152"/>
      <c r="CC231" s="152"/>
      <c r="CD231" s="152"/>
      <c r="CE231" s="152"/>
      <c r="CF231" s="152"/>
      <c r="CG231" s="152"/>
      <c r="CH231" s="152"/>
      <c r="CI231" s="152"/>
      <c r="CJ231" s="152"/>
      <c r="CK231" s="152"/>
      <c r="CL231" s="152"/>
      <c r="CM231" s="152"/>
      <c r="CN231" s="152"/>
      <c r="CO231" s="152"/>
      <c r="CP231" s="152"/>
      <c r="CQ231" s="152"/>
      <c r="CR231" s="152"/>
      <c r="CS231" s="152"/>
      <c r="CT231" s="152"/>
      <c r="CU231" s="152"/>
      <c r="CV231" s="152"/>
      <c r="CW231" s="152"/>
      <c r="CX231" s="152"/>
      <c r="CY231" s="152"/>
      <c r="CZ231" s="152"/>
      <c r="DA231" s="152"/>
      <c r="DB231" s="152"/>
      <c r="DC231" s="152"/>
      <c r="DD231" s="152"/>
      <c r="DE231" s="152"/>
      <c r="DF231" s="152"/>
      <c r="DG231" s="152"/>
      <c r="DH231" s="152"/>
      <c r="DI231" s="152"/>
      <c r="DJ231" s="152"/>
      <c r="DK231" s="152"/>
      <c r="DL231" s="152"/>
      <c r="DM231" s="152"/>
      <c r="DN231" s="152"/>
      <c r="DO231" s="152"/>
      <c r="DP231" s="152"/>
      <c r="DQ231" s="152"/>
      <c r="DR231" s="152"/>
      <c r="DS231" s="152"/>
      <c r="DT231" s="152"/>
      <c r="DU231" s="152"/>
      <c r="DV231" s="152"/>
      <c r="DW231" s="152"/>
      <c r="DX231" s="152"/>
      <c r="DY231" s="152"/>
      <c r="DZ231" s="152"/>
      <c r="EA231" s="152"/>
      <c r="EB231" s="152"/>
      <c r="EC231" s="152"/>
      <c r="ED231" s="152"/>
      <c r="EE231" s="152"/>
      <c r="EF231" s="152"/>
      <c r="EG231" s="152"/>
      <c r="EH231" s="152"/>
      <c r="EI231" s="152"/>
      <c r="EJ231" s="152"/>
      <c r="EK231" s="152"/>
      <c r="EL231" s="152"/>
      <c r="EM231" s="152"/>
      <c r="EN231" s="152"/>
      <c r="EO231" s="152"/>
      <c r="EP231" s="152"/>
      <c r="EQ231" s="152"/>
      <c r="ER231" s="152"/>
      <c r="ES231" s="152"/>
      <c r="ET231" s="152"/>
      <c r="EU231" s="152"/>
      <c r="EV231" s="152"/>
      <c r="EW231" s="152"/>
    </row>
    <row r="232" spans="58:153" s="83" customFormat="1" ht="10.5">
      <c r="BF232" s="152"/>
      <c r="BG232" s="152"/>
      <c r="BH232" s="152"/>
      <c r="BI232" s="152"/>
      <c r="BJ232" s="152"/>
      <c r="BK232" s="152"/>
      <c r="BL232" s="152"/>
      <c r="BM232" s="152"/>
      <c r="BN232" s="152"/>
      <c r="BO232" s="152"/>
      <c r="BP232" s="152"/>
      <c r="BQ232" s="152"/>
      <c r="BR232" s="152"/>
      <c r="BS232" s="152"/>
      <c r="BT232" s="152"/>
      <c r="BU232" s="152"/>
      <c r="BV232" s="152"/>
      <c r="BW232" s="152"/>
      <c r="BX232" s="152"/>
      <c r="BY232" s="152"/>
      <c r="BZ232" s="152"/>
      <c r="CA232" s="152"/>
      <c r="CB232" s="152"/>
      <c r="CC232" s="152"/>
      <c r="CD232" s="152"/>
      <c r="CE232" s="152"/>
      <c r="CF232" s="152"/>
      <c r="CG232" s="152"/>
      <c r="CH232" s="152"/>
      <c r="CI232" s="152"/>
      <c r="CJ232" s="152"/>
      <c r="CK232" s="152"/>
      <c r="CL232" s="152"/>
      <c r="CM232" s="152"/>
      <c r="CN232" s="152"/>
      <c r="CO232" s="152"/>
      <c r="CP232" s="152"/>
      <c r="CQ232" s="152"/>
      <c r="CR232" s="152"/>
      <c r="CS232" s="152"/>
      <c r="CT232" s="152"/>
      <c r="CU232" s="152"/>
      <c r="CV232" s="152"/>
      <c r="CW232" s="152"/>
      <c r="CX232" s="152"/>
      <c r="CY232" s="152"/>
      <c r="CZ232" s="152"/>
      <c r="DA232" s="152"/>
      <c r="DB232" s="152"/>
      <c r="DC232" s="152"/>
      <c r="DD232" s="152"/>
      <c r="DE232" s="152"/>
      <c r="DF232" s="152"/>
      <c r="DG232" s="152"/>
      <c r="DH232" s="152"/>
      <c r="DI232" s="152"/>
      <c r="DJ232" s="152"/>
      <c r="DK232" s="152"/>
      <c r="DL232" s="152"/>
      <c r="DM232" s="152"/>
      <c r="DN232" s="152"/>
      <c r="DO232" s="152"/>
      <c r="DP232" s="152"/>
      <c r="DQ232" s="152"/>
      <c r="DR232" s="152"/>
      <c r="DS232" s="152"/>
      <c r="DT232" s="152"/>
      <c r="DU232" s="152"/>
      <c r="DV232" s="152"/>
      <c r="DW232" s="152"/>
      <c r="DX232" s="152"/>
      <c r="DY232" s="152"/>
      <c r="DZ232" s="152"/>
      <c r="EA232" s="152"/>
      <c r="EB232" s="152"/>
      <c r="EC232" s="152"/>
      <c r="ED232" s="152"/>
      <c r="EE232" s="152"/>
      <c r="EF232" s="152"/>
      <c r="EG232" s="152"/>
      <c r="EH232" s="152"/>
      <c r="EI232" s="152"/>
      <c r="EJ232" s="152"/>
      <c r="EK232" s="152"/>
      <c r="EL232" s="152"/>
      <c r="EM232" s="152"/>
      <c r="EN232" s="152"/>
      <c r="EO232" s="152"/>
      <c r="EP232" s="152"/>
      <c r="EQ232" s="152"/>
      <c r="ER232" s="152"/>
      <c r="ES232" s="152"/>
      <c r="ET232" s="152"/>
      <c r="EU232" s="152"/>
      <c r="EV232" s="152"/>
      <c r="EW232" s="152"/>
    </row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spans="1:40" ht="10.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</row>
    <row r="294" spans="1:40" ht="10.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</row>
    <row r="295" spans="1:40" ht="10.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</row>
    <row r="296" spans="1:40" ht="10.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</row>
    <row r="297" spans="1:40" ht="10.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</row>
    <row r="298" spans="1:40" ht="10.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</row>
    <row r="299" spans="1:40" ht="10.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</row>
    <row r="300" spans="1:40" ht="10.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</row>
    <row r="301" spans="1:40" ht="10.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</row>
    <row r="302" spans="1:40" ht="10.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</row>
    <row r="303" spans="1:40" ht="10.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</row>
    <row r="304" spans="1:40" ht="10.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</row>
    <row r="305" spans="1:40" ht="10.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</row>
    <row r="306" spans="1:40" ht="10.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</row>
    <row r="307" spans="1:40" ht="10.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</row>
    <row r="308" spans="1:40" ht="10.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</row>
    <row r="309" spans="1:40" ht="10.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</row>
    <row r="310" spans="1:40" ht="10.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</row>
    <row r="311" spans="1:40" ht="10.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</row>
    <row r="312" spans="1:40" ht="10.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</row>
    <row r="313" spans="1:40" ht="10.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</row>
    <row r="314" spans="1:40" ht="10.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</row>
    <row r="315" spans="1:40" ht="10.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</row>
    <row r="316" ht="10.5"/>
    <row r="317" ht="10.5"/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0.5"/>
    <row r="329" ht="10.5"/>
    <row r="330" ht="10.5"/>
    <row r="331" ht="10.5"/>
    <row r="332" ht="10.5"/>
    <row r="333" ht="10.5"/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0.5"/>
    <row r="345" spans="3:55" ht="0.75" customHeight="1">
      <c r="C345" s="124"/>
      <c r="D345" s="124"/>
      <c r="E345" s="124"/>
      <c r="F345" s="124"/>
      <c r="G345" s="124"/>
      <c r="H345" s="124"/>
      <c r="I345" s="124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6"/>
      <c r="AJ345" s="127"/>
      <c r="AK345" s="127"/>
      <c r="AL345" s="127"/>
      <c r="AM345" s="127"/>
      <c r="AN345" s="127"/>
      <c r="AO345" s="127"/>
      <c r="AP345" s="127"/>
      <c r="AQ345" s="124"/>
      <c r="AR345" s="128"/>
      <c r="AS345" s="128"/>
      <c r="AT345" s="128"/>
      <c r="AU345" s="128"/>
      <c r="AV345" s="128"/>
      <c r="AW345" s="128"/>
      <c r="AX345" s="128"/>
      <c r="AY345" s="129"/>
      <c r="AZ345" s="129"/>
      <c r="BA345" s="129"/>
      <c r="BB345" s="129"/>
      <c r="BC345" s="129"/>
    </row>
    <row r="346" spans="3:55" ht="10.5" customHeight="1" hidden="1">
      <c r="C346" s="130" t="s">
        <v>538</v>
      </c>
      <c r="D346" s="131"/>
      <c r="E346" s="130"/>
      <c r="F346" s="130"/>
      <c r="G346" s="130"/>
      <c r="H346" s="454" t="s">
        <v>570</v>
      </c>
      <c r="I346" s="454"/>
      <c r="J346" s="454"/>
      <c r="K346" s="458">
        <f>IF(инд&gt;11,1,инд+1)</f>
        <v>4</v>
      </c>
      <c r="L346" s="458"/>
      <c r="M346" s="458"/>
      <c r="N346" s="458">
        <f>IF(инд&gt;11,год+1,год)</f>
        <v>44272</v>
      </c>
      <c r="O346" s="459"/>
      <c r="P346" s="459"/>
      <c r="Q346" s="459"/>
      <c r="R346" s="459"/>
      <c r="S346" s="459"/>
      <c r="T346" s="459"/>
      <c r="U346" s="459"/>
      <c r="V346" s="459"/>
      <c r="W346" s="459"/>
      <c r="X346" s="459"/>
      <c r="Y346" s="459"/>
      <c r="Z346" s="459"/>
      <c r="AA346" s="459"/>
      <c r="AB346" s="459"/>
      <c r="AC346" s="459"/>
      <c r="AD346" s="459"/>
      <c r="AE346" s="459"/>
      <c r="AF346" s="459"/>
      <c r="AG346" s="459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</row>
    <row r="347" spans="3:55" ht="10.5" customHeight="1" hidden="1"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457" t="s">
        <v>534</v>
      </c>
      <c r="N347" s="457"/>
      <c r="O347" s="460">
        <f>инд</f>
        <v>3</v>
      </c>
      <c r="P347" s="460"/>
      <c r="Q347" s="460"/>
      <c r="R347" s="460"/>
      <c r="S347" s="460"/>
      <c r="T347" s="460"/>
      <c r="U347" s="460"/>
      <c r="V347" s="460"/>
      <c r="W347" s="460"/>
      <c r="X347" s="460"/>
      <c r="Y347" s="460"/>
      <c r="Z347" s="460"/>
      <c r="AA347" s="460"/>
      <c r="AB347" s="460"/>
      <c r="AC347" s="460"/>
      <c r="AD347" s="460"/>
      <c r="AE347" s="460"/>
      <c r="AF347" s="460"/>
      <c r="AG347" s="460"/>
      <c r="AH347" s="460"/>
      <c r="AI347" s="457" t="s">
        <v>563</v>
      </c>
      <c r="AJ347" s="457"/>
      <c r="AK347" s="457"/>
      <c r="AL347" s="457"/>
      <c r="AM347" s="457"/>
      <c r="AN347" s="456">
        <f>год</f>
        <v>44272</v>
      </c>
      <c r="AO347" s="456"/>
      <c r="AP347" s="456"/>
      <c r="AQ347" s="455" t="s">
        <v>535</v>
      </c>
      <c r="AR347" s="455"/>
      <c r="AS347" s="455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</row>
    <row r="348" spans="3:55" ht="10.5" customHeight="1" hidden="1"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3"/>
      <c r="AO348" s="132"/>
      <c r="AP348" s="130" t="s">
        <v>538</v>
      </c>
      <c r="AQ348" s="131"/>
      <c r="AR348" s="130"/>
      <c r="AS348" s="130"/>
      <c r="AT348" s="130"/>
      <c r="AU348" s="454" t="s">
        <v>570</v>
      </c>
      <c r="AV348" s="454"/>
      <c r="AW348" s="454"/>
      <c r="AX348" s="458">
        <f>IF(инд&gt;11,1,инд+1)</f>
        <v>4</v>
      </c>
      <c r="AY348" s="458"/>
      <c r="AZ348" s="458"/>
      <c r="BA348" s="458">
        <f>IF(инд&gt;11,год+1,год)</f>
        <v>44272</v>
      </c>
      <c r="BB348" s="459"/>
      <c r="BC348" s="459"/>
    </row>
    <row r="349" spans="3:55" ht="10.5" customHeight="1" hidden="1"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457" t="s">
        <v>534</v>
      </c>
      <c r="N349" s="457"/>
      <c r="O349" s="460">
        <f>INDEX(M185:M188,инд1)</f>
        <v>1</v>
      </c>
      <c r="P349" s="460"/>
      <c r="Q349" s="460"/>
      <c r="R349" s="460"/>
      <c r="S349" s="460"/>
      <c r="T349" s="460"/>
      <c r="U349" s="460"/>
      <c r="V349" s="460"/>
      <c r="W349" s="460"/>
      <c r="X349" s="460"/>
      <c r="Y349" s="460"/>
      <c r="Z349" s="460"/>
      <c r="AA349" s="460"/>
      <c r="AB349" s="460"/>
      <c r="AC349" s="460"/>
      <c r="AD349" s="460"/>
      <c r="AE349" s="460"/>
      <c r="AF349" s="460"/>
      <c r="AG349" s="460"/>
      <c r="AH349" s="460"/>
      <c r="AI349" s="457" t="s">
        <v>569</v>
      </c>
      <c r="AJ349" s="457"/>
      <c r="AK349" s="457"/>
      <c r="AL349" s="132"/>
      <c r="AM349" s="132"/>
      <c r="AN349" s="456">
        <f>год</f>
        <v>44272</v>
      </c>
      <c r="AO349" s="456"/>
      <c r="AP349" s="456"/>
      <c r="AQ349" s="455" t="s">
        <v>535</v>
      </c>
      <c r="AR349" s="455"/>
      <c r="AS349" s="455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</row>
    <row r="350" spans="3:55" ht="10.5" customHeight="1" hidden="1"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3"/>
      <c r="AO350" s="132"/>
      <c r="AP350" s="130" t="s">
        <v>538</v>
      </c>
      <c r="AQ350" s="131"/>
      <c r="AR350" s="130"/>
      <c r="AS350" s="130"/>
      <c r="AT350" s="130"/>
      <c r="AU350" s="454" t="s">
        <v>570</v>
      </c>
      <c r="AV350" s="454"/>
      <c r="AW350" s="454"/>
      <c r="AX350" s="458">
        <f>IF(AK295&gt;4,1,инд1+3)</f>
        <v>4</v>
      </c>
      <c r="AY350" s="458"/>
      <c r="AZ350" s="458"/>
      <c r="BA350" s="458">
        <f>IF(инд&gt;11,год+1,год)</f>
        <v>44272</v>
      </c>
      <c r="BB350" s="459"/>
      <c r="BC350" s="459"/>
    </row>
    <row r="351" spans="3:55" ht="12.75" customHeight="1" hidden="1">
      <c r="C351" s="454"/>
      <c r="D351" s="454"/>
      <c r="E351" s="454"/>
      <c r="F351" s="463"/>
      <c r="G351" s="464"/>
      <c r="H351" s="464"/>
      <c r="I351" s="464"/>
      <c r="J351" s="463">
        <f>IF(инд=12,год+1,год)</f>
        <v>44272</v>
      </c>
      <c r="K351" s="464"/>
      <c r="L351" s="464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</row>
    <row r="352" spans="3:55" ht="10.5" customHeight="1" hidden="1">
      <c r="C352" s="462" t="s">
        <v>163</v>
      </c>
      <c r="D352" s="462"/>
      <c r="E352" s="462"/>
      <c r="F352" s="462" t="s">
        <v>164</v>
      </c>
      <c r="G352" s="462"/>
      <c r="H352" s="462"/>
      <c r="I352" s="462"/>
      <c r="J352" s="462" t="s">
        <v>557</v>
      </c>
      <c r="K352" s="462"/>
      <c r="L352" s="46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</row>
    <row r="353" ht="10.5"/>
    <row r="354" ht="10.5"/>
    <row r="355" ht="10.5"/>
    <row r="356" ht="10.5"/>
    <row r="357" ht="10.5"/>
    <row r="358" ht="10.5"/>
    <row r="359" ht="10.5"/>
    <row r="360" ht="10.5"/>
    <row r="361" ht="10.5"/>
    <row r="362" ht="10.5"/>
    <row r="363" ht="10.5"/>
    <row r="364" ht="10.5"/>
    <row r="365" ht="10.5"/>
    <row r="366" ht="10.5"/>
    <row r="367" ht="10.5"/>
    <row r="368" ht="10.5"/>
    <row r="369" ht="10.5"/>
    <row r="370" ht="10.5"/>
    <row r="371" ht="10.5"/>
    <row r="372" ht="10.5"/>
    <row r="373" ht="10.5"/>
    <row r="374" ht="10.5"/>
    <row r="375" ht="10.5"/>
    <row r="376" ht="10.5"/>
  </sheetData>
  <sheetProtection/>
  <mergeCells count="1127">
    <mergeCell ref="AZ175:BC175"/>
    <mergeCell ref="BF50:BH51"/>
    <mergeCell ref="AZ174:BC174"/>
    <mergeCell ref="E175:W175"/>
    <mergeCell ref="X175:AA175"/>
    <mergeCell ref="AB175:AE175"/>
    <mergeCell ref="AF175:AI175"/>
    <mergeCell ref="AJ175:AM175"/>
    <mergeCell ref="AN175:AQ175"/>
    <mergeCell ref="AR175:AU175"/>
    <mergeCell ref="AV175:AY175"/>
    <mergeCell ref="E174:W174"/>
    <mergeCell ref="X174:AA174"/>
    <mergeCell ref="AB174:AE174"/>
    <mergeCell ref="AF174:AI174"/>
    <mergeCell ref="AJ174:AM174"/>
    <mergeCell ref="AN174:AQ174"/>
    <mergeCell ref="AR174:AU174"/>
    <mergeCell ref="AV174:AY174"/>
    <mergeCell ref="AJ173:AM173"/>
    <mergeCell ref="AN173:AQ173"/>
    <mergeCell ref="AR173:AU173"/>
    <mergeCell ref="AV173:AY173"/>
    <mergeCell ref="E173:W173"/>
    <mergeCell ref="X173:AA173"/>
    <mergeCell ref="AB173:AE173"/>
    <mergeCell ref="AF173:AI173"/>
    <mergeCell ref="AZ173:BC173"/>
    <mergeCell ref="E172:W172"/>
    <mergeCell ref="X172:AA172"/>
    <mergeCell ref="AB172:AE172"/>
    <mergeCell ref="AF172:AI172"/>
    <mergeCell ref="AJ172:AM172"/>
    <mergeCell ref="AN172:AQ172"/>
    <mergeCell ref="AR172:AU172"/>
    <mergeCell ref="AV172:AY172"/>
    <mergeCell ref="AZ172:BC172"/>
    <mergeCell ref="AJ171:AM171"/>
    <mergeCell ref="AN171:AQ171"/>
    <mergeCell ref="AR171:AU171"/>
    <mergeCell ref="AV171:AY171"/>
    <mergeCell ref="E171:W171"/>
    <mergeCell ref="X171:AA171"/>
    <mergeCell ref="AB171:AE171"/>
    <mergeCell ref="AF171:AI171"/>
    <mergeCell ref="AZ171:BC171"/>
    <mergeCell ref="E170:W170"/>
    <mergeCell ref="X170:AA170"/>
    <mergeCell ref="AB170:AE170"/>
    <mergeCell ref="AF170:AI170"/>
    <mergeCell ref="AJ170:AM170"/>
    <mergeCell ref="AN170:AQ170"/>
    <mergeCell ref="AR170:AU170"/>
    <mergeCell ref="AV170:AY170"/>
    <mergeCell ref="AZ170:BC170"/>
    <mergeCell ref="AJ169:AM169"/>
    <mergeCell ref="AN169:AQ169"/>
    <mergeCell ref="AR169:AU169"/>
    <mergeCell ref="AV169:AY169"/>
    <mergeCell ref="E169:W169"/>
    <mergeCell ref="X169:AA169"/>
    <mergeCell ref="AB169:AE169"/>
    <mergeCell ref="AF169:AI169"/>
    <mergeCell ref="AZ169:BC169"/>
    <mergeCell ref="E168:W168"/>
    <mergeCell ref="X168:AA168"/>
    <mergeCell ref="AB168:AE168"/>
    <mergeCell ref="AF168:AI168"/>
    <mergeCell ref="AJ168:AM168"/>
    <mergeCell ref="AN168:AQ168"/>
    <mergeCell ref="AR168:AU168"/>
    <mergeCell ref="AV168:AY168"/>
    <mergeCell ref="AZ168:BC168"/>
    <mergeCell ref="AZ166:BC166"/>
    <mergeCell ref="E167:W167"/>
    <mergeCell ref="X167:AA167"/>
    <mergeCell ref="AB167:AE167"/>
    <mergeCell ref="AF167:AI167"/>
    <mergeCell ref="AJ167:AM167"/>
    <mergeCell ref="AN167:AQ167"/>
    <mergeCell ref="AR167:AU167"/>
    <mergeCell ref="AV167:AY167"/>
    <mergeCell ref="AZ167:BC167"/>
    <mergeCell ref="AV165:AY165"/>
    <mergeCell ref="AZ165:BC165"/>
    <mergeCell ref="E166:W166"/>
    <mergeCell ref="X166:AA166"/>
    <mergeCell ref="AB166:AE166"/>
    <mergeCell ref="AF166:AI166"/>
    <mergeCell ref="AJ166:AM166"/>
    <mergeCell ref="AN166:AQ166"/>
    <mergeCell ref="AR166:AU166"/>
    <mergeCell ref="AV166:AY166"/>
    <mergeCell ref="AR164:AU164"/>
    <mergeCell ref="AV164:AY164"/>
    <mergeCell ref="AZ164:BC164"/>
    <mergeCell ref="E165:W165"/>
    <mergeCell ref="X165:AA165"/>
    <mergeCell ref="AB165:AE165"/>
    <mergeCell ref="AF165:AI165"/>
    <mergeCell ref="AJ165:AM165"/>
    <mergeCell ref="AN165:AQ165"/>
    <mergeCell ref="AR165:AU165"/>
    <mergeCell ref="E164:W164"/>
    <mergeCell ref="X164:AA164"/>
    <mergeCell ref="AB164:AE164"/>
    <mergeCell ref="AF164:AI164"/>
    <mergeCell ref="AJ164:AM164"/>
    <mergeCell ref="AN164:AQ164"/>
    <mergeCell ref="AV162:AY162"/>
    <mergeCell ref="AZ162:BC162"/>
    <mergeCell ref="AF163:AI163"/>
    <mergeCell ref="AJ163:AM163"/>
    <mergeCell ref="AN163:AQ163"/>
    <mergeCell ref="AR163:AU163"/>
    <mergeCell ref="AZ163:BC163"/>
    <mergeCell ref="AR161:AU161"/>
    <mergeCell ref="AV161:AY161"/>
    <mergeCell ref="AZ161:BC161"/>
    <mergeCell ref="E162:W162"/>
    <mergeCell ref="X162:AA162"/>
    <mergeCell ref="AB162:AE162"/>
    <mergeCell ref="AF162:AI162"/>
    <mergeCell ref="AJ162:AM162"/>
    <mergeCell ref="AN162:AQ162"/>
    <mergeCell ref="AR162:AU162"/>
    <mergeCell ref="AR160:AU160"/>
    <mergeCell ref="AB159:AE159"/>
    <mergeCell ref="AV160:AY160"/>
    <mergeCell ref="AZ160:BC160"/>
    <mergeCell ref="E161:W161"/>
    <mergeCell ref="X161:AA161"/>
    <mergeCell ref="AB161:AE161"/>
    <mergeCell ref="AF161:AI161"/>
    <mergeCell ref="AJ161:AM161"/>
    <mergeCell ref="AN161:AQ161"/>
    <mergeCell ref="E160:W160"/>
    <mergeCell ref="X160:AA160"/>
    <mergeCell ref="AB160:AE160"/>
    <mergeCell ref="AF160:AI160"/>
    <mergeCell ref="AJ160:AM160"/>
    <mergeCell ref="AN160:AQ160"/>
    <mergeCell ref="AB158:AE158"/>
    <mergeCell ref="AF158:AI158"/>
    <mergeCell ref="AJ158:AM158"/>
    <mergeCell ref="AN158:AQ158"/>
    <mergeCell ref="AV159:AY159"/>
    <mergeCell ref="AZ159:BC159"/>
    <mergeCell ref="AV158:AY158"/>
    <mergeCell ref="AZ158:BC158"/>
    <mergeCell ref="E157:W157"/>
    <mergeCell ref="X157:AA157"/>
    <mergeCell ref="AB157:AE157"/>
    <mergeCell ref="AF157:AI157"/>
    <mergeCell ref="AJ157:AM157"/>
    <mergeCell ref="AN157:AQ157"/>
    <mergeCell ref="AR157:AU157"/>
    <mergeCell ref="E158:W158"/>
    <mergeCell ref="AV157:AY157"/>
    <mergeCell ref="AZ157:BC157"/>
    <mergeCell ref="E153:W156"/>
    <mergeCell ref="X153:AA156"/>
    <mergeCell ref="AB153:BC153"/>
    <mergeCell ref="AB154:AE156"/>
    <mergeCell ref="AF154:AI156"/>
    <mergeCell ref="AJ154:AM156"/>
    <mergeCell ref="AN154:AQ156"/>
    <mergeCell ref="AR154:AU156"/>
    <mergeCell ref="AV154:AY156"/>
    <mergeCell ref="AZ154:BC156"/>
    <mergeCell ref="AR68:AU68"/>
    <mergeCell ref="AZ54:BC54"/>
    <mergeCell ref="AZ55:BC55"/>
    <mergeCell ref="AY144:BC144"/>
    <mergeCell ref="AD89:BC91"/>
    <mergeCell ref="AD92:BC92"/>
    <mergeCell ref="AD93:BC93"/>
    <mergeCell ref="AR74:AT74"/>
    <mergeCell ref="AZ50:BC51"/>
    <mergeCell ref="AZ52:BC52"/>
    <mergeCell ref="AZ32:BC32"/>
    <mergeCell ref="AZ36:BC36"/>
    <mergeCell ref="AZ33:BC33"/>
    <mergeCell ref="AZ34:BC34"/>
    <mergeCell ref="AY136:BC136"/>
    <mergeCell ref="AY134:BC134"/>
    <mergeCell ref="AY82:BC82"/>
    <mergeCell ref="AD99:BC99"/>
    <mergeCell ref="AZ49:BC49"/>
    <mergeCell ref="AZ41:BC41"/>
    <mergeCell ref="AZ42:BC42"/>
    <mergeCell ref="AZ43:BC43"/>
    <mergeCell ref="AZ46:BC46"/>
    <mergeCell ref="AV54:AY54"/>
    <mergeCell ref="AV37:AY37"/>
    <mergeCell ref="AZ48:BC48"/>
    <mergeCell ref="AV40:AY40"/>
    <mergeCell ref="AZ40:BC40"/>
    <mergeCell ref="AV46:AY46"/>
    <mergeCell ref="AV39:AY39"/>
    <mergeCell ref="AV38:AY38"/>
    <mergeCell ref="AZ53:BC53"/>
    <mergeCell ref="AZ37:BC37"/>
    <mergeCell ref="AV48:AY48"/>
    <mergeCell ref="AZ35:BC35"/>
    <mergeCell ref="AV49:AY49"/>
    <mergeCell ref="AV53:AY53"/>
    <mergeCell ref="AZ39:BC39"/>
    <mergeCell ref="AV41:AY41"/>
    <mergeCell ref="AV42:AY42"/>
    <mergeCell ref="AV43:AY43"/>
    <mergeCell ref="AV35:AY35"/>
    <mergeCell ref="AR53:AU53"/>
    <mergeCell ref="AR54:AU54"/>
    <mergeCell ref="AR43:AU43"/>
    <mergeCell ref="AR46:AU46"/>
    <mergeCell ref="AR44:AU44"/>
    <mergeCell ref="AR45:AU45"/>
    <mergeCell ref="AR47:AU47"/>
    <mergeCell ref="AR48:AU48"/>
    <mergeCell ref="AV36:AY36"/>
    <mergeCell ref="AY138:BC138"/>
    <mergeCell ref="AY139:BC139"/>
    <mergeCell ref="AY137:BC137"/>
    <mergeCell ref="AO137:AS137"/>
    <mergeCell ref="AT136:AX136"/>
    <mergeCell ref="AT141:AX141"/>
    <mergeCell ref="AT139:AX139"/>
    <mergeCell ref="AT138:AX138"/>
    <mergeCell ref="AT137:AX137"/>
    <mergeCell ref="AY141:BC141"/>
    <mergeCell ref="AR49:AU49"/>
    <mergeCell ref="AR50:AU51"/>
    <mergeCell ref="AR52:AU52"/>
    <mergeCell ref="AR39:AU39"/>
    <mergeCell ref="AR41:AU41"/>
    <mergeCell ref="AO141:AS141"/>
    <mergeCell ref="AT133:AX133"/>
    <mergeCell ref="AT134:AX134"/>
    <mergeCell ref="AV55:AY55"/>
    <mergeCell ref="AR55:AU55"/>
    <mergeCell ref="AR42:AU42"/>
    <mergeCell ref="AV24:AY24"/>
    <mergeCell ref="AV25:AY25"/>
    <mergeCell ref="AR36:AU36"/>
    <mergeCell ref="AR37:AU37"/>
    <mergeCell ref="AV33:AY33"/>
    <mergeCell ref="AV30:AY30"/>
    <mergeCell ref="AR24:AU24"/>
    <mergeCell ref="AR25:AU25"/>
    <mergeCell ref="AV34:AY34"/>
    <mergeCell ref="AZ25:BC25"/>
    <mergeCell ref="AR31:AU31"/>
    <mergeCell ref="AR32:AU32"/>
    <mergeCell ref="AV31:AY31"/>
    <mergeCell ref="AV32:AY32"/>
    <mergeCell ref="AR29:AU29"/>
    <mergeCell ref="AR30:AU30"/>
    <mergeCell ref="AZ29:BC29"/>
    <mergeCell ref="AZ30:BC30"/>
    <mergeCell ref="AZ31:BC31"/>
    <mergeCell ref="C4:BC4"/>
    <mergeCell ref="C5:BC6"/>
    <mergeCell ref="AR21:AU21"/>
    <mergeCell ref="AR23:AU23"/>
    <mergeCell ref="AV21:AY21"/>
    <mergeCell ref="AV23:AY23"/>
    <mergeCell ref="AZ21:BC21"/>
    <mergeCell ref="AZ23:BC23"/>
    <mergeCell ref="C21:D21"/>
    <mergeCell ref="AF21:AI21"/>
    <mergeCell ref="AZ24:BC24"/>
    <mergeCell ref="C142:H142"/>
    <mergeCell ref="I142:N142"/>
    <mergeCell ref="X25:AA25"/>
    <mergeCell ref="AB24:AE24"/>
    <mergeCell ref="AB25:AE25"/>
    <mergeCell ref="Y137:AB137"/>
    <mergeCell ref="C137:H137"/>
    <mergeCell ref="I137:N137"/>
    <mergeCell ref="O137:R137"/>
    <mergeCell ref="C30:D30"/>
    <mergeCell ref="AC143:AH143"/>
    <mergeCell ref="AI143:AN143"/>
    <mergeCell ref="Y133:AB133"/>
    <mergeCell ref="S137:X137"/>
    <mergeCell ref="Y142:AB142"/>
    <mergeCell ref="AC142:AH142"/>
    <mergeCell ref="AI142:AN142"/>
    <mergeCell ref="AC137:AH137"/>
    <mergeCell ref="AI137:AN137"/>
    <mergeCell ref="AJ69:AM69"/>
    <mergeCell ref="AJ67:AM67"/>
    <mergeCell ref="AC136:AH136"/>
    <mergeCell ref="AI136:AN136"/>
    <mergeCell ref="AO136:AS136"/>
    <mergeCell ref="Y135:AB135"/>
    <mergeCell ref="AI141:AN141"/>
    <mergeCell ref="AT140:AX140"/>
    <mergeCell ref="AY143:BC143"/>
    <mergeCell ref="AT143:AX143"/>
    <mergeCell ref="AO142:AS142"/>
    <mergeCell ref="AY142:BC142"/>
    <mergeCell ref="AT142:AX142"/>
    <mergeCell ref="AO143:AS143"/>
    <mergeCell ref="AI140:AN140"/>
    <mergeCell ref="AO140:AS140"/>
    <mergeCell ref="C175:D175"/>
    <mergeCell ref="AY140:BC140"/>
    <mergeCell ref="C141:H141"/>
    <mergeCell ref="I141:N141"/>
    <mergeCell ref="O141:R141"/>
    <mergeCell ref="S141:X141"/>
    <mergeCell ref="Y141:AB141"/>
    <mergeCell ref="AC141:AH141"/>
    <mergeCell ref="C140:H140"/>
    <mergeCell ref="I140:N140"/>
    <mergeCell ref="O140:R140"/>
    <mergeCell ref="S140:X140"/>
    <mergeCell ref="Y140:AB140"/>
    <mergeCell ref="AC140:AH140"/>
    <mergeCell ref="S138:X138"/>
    <mergeCell ref="Y139:AB139"/>
    <mergeCell ref="AC139:AH139"/>
    <mergeCell ref="AI139:AN139"/>
    <mergeCell ref="AO139:AS139"/>
    <mergeCell ref="C139:H139"/>
    <mergeCell ref="I139:N139"/>
    <mergeCell ref="O139:R139"/>
    <mergeCell ref="S139:X139"/>
    <mergeCell ref="AJ65:AM65"/>
    <mergeCell ref="AF66:AI66"/>
    <mergeCell ref="Y138:AB138"/>
    <mergeCell ref="AC138:AH138"/>
    <mergeCell ref="AI138:AN138"/>
    <mergeCell ref="AO138:AS138"/>
    <mergeCell ref="Y136:AB136"/>
    <mergeCell ref="AN67:AQ67"/>
    <mergeCell ref="AN69:AQ69"/>
    <mergeCell ref="AJ71:AM71"/>
    <mergeCell ref="AF67:AI67"/>
    <mergeCell ref="AJ66:AM66"/>
    <mergeCell ref="E67:W67"/>
    <mergeCell ref="AB66:AE66"/>
    <mergeCell ref="AB67:AE67"/>
    <mergeCell ref="X66:AA66"/>
    <mergeCell ref="X67:AA67"/>
    <mergeCell ref="C166:D166"/>
    <mergeCell ref="C169:D169"/>
    <mergeCell ref="C153:D156"/>
    <mergeCell ref="C157:D157"/>
    <mergeCell ref="C162:D162"/>
    <mergeCell ref="C160:D160"/>
    <mergeCell ref="C164:D164"/>
    <mergeCell ref="C161:D161"/>
    <mergeCell ref="X163:AA163"/>
    <mergeCell ref="AB163:AE163"/>
    <mergeCell ref="C136:H136"/>
    <mergeCell ref="I136:N136"/>
    <mergeCell ref="O136:R136"/>
    <mergeCell ref="S136:X136"/>
    <mergeCell ref="C163:D163"/>
    <mergeCell ref="C138:H138"/>
    <mergeCell ref="I138:N138"/>
    <mergeCell ref="O138:R138"/>
    <mergeCell ref="AN159:AQ159"/>
    <mergeCell ref="X158:AA158"/>
    <mergeCell ref="C172:D172"/>
    <mergeCell ref="C167:D167"/>
    <mergeCell ref="C168:D168"/>
    <mergeCell ref="AV163:AY163"/>
    <mergeCell ref="C165:D165"/>
    <mergeCell ref="C171:D171"/>
    <mergeCell ref="C170:D170"/>
    <mergeCell ref="E163:W163"/>
    <mergeCell ref="AI148:AN148"/>
    <mergeCell ref="AT148:AX148"/>
    <mergeCell ref="AR159:AU159"/>
    <mergeCell ref="C159:D159"/>
    <mergeCell ref="C158:D158"/>
    <mergeCell ref="E159:W159"/>
    <mergeCell ref="X159:AA159"/>
    <mergeCell ref="AR158:AU158"/>
    <mergeCell ref="AF159:AI159"/>
    <mergeCell ref="AJ159:AM159"/>
    <mergeCell ref="Y147:AB147"/>
    <mergeCell ref="AC147:AH147"/>
    <mergeCell ref="AO148:AS148"/>
    <mergeCell ref="AY148:BC148"/>
    <mergeCell ref="AC148:AH148"/>
    <mergeCell ref="C148:H148"/>
    <mergeCell ref="I148:N148"/>
    <mergeCell ref="O148:R148"/>
    <mergeCell ref="S148:X148"/>
    <mergeCell ref="Y148:AB148"/>
    <mergeCell ref="C146:H146"/>
    <mergeCell ref="I146:N146"/>
    <mergeCell ref="O146:R146"/>
    <mergeCell ref="S146:X146"/>
    <mergeCell ref="AI146:AN146"/>
    <mergeCell ref="AO147:AS147"/>
    <mergeCell ref="C147:H147"/>
    <mergeCell ref="I147:N147"/>
    <mergeCell ref="O147:R147"/>
    <mergeCell ref="S147:X147"/>
    <mergeCell ref="Y143:AB143"/>
    <mergeCell ref="AY147:BC147"/>
    <mergeCell ref="AY145:BC145"/>
    <mergeCell ref="AT147:AX147"/>
    <mergeCell ref="AY146:BC146"/>
    <mergeCell ref="AT146:AX146"/>
    <mergeCell ref="Y146:AB146"/>
    <mergeCell ref="AC146:AH146"/>
    <mergeCell ref="AO146:AS146"/>
    <mergeCell ref="AI147:AN147"/>
    <mergeCell ref="C145:H145"/>
    <mergeCell ref="I145:N145"/>
    <mergeCell ref="O145:R145"/>
    <mergeCell ref="S145:X145"/>
    <mergeCell ref="O142:R142"/>
    <mergeCell ref="S142:X142"/>
    <mergeCell ref="C143:H143"/>
    <mergeCell ref="I143:N143"/>
    <mergeCell ref="O143:R143"/>
    <mergeCell ref="S143:X143"/>
    <mergeCell ref="AT144:AX144"/>
    <mergeCell ref="Y145:AB145"/>
    <mergeCell ref="AC145:AH145"/>
    <mergeCell ref="AI145:AN145"/>
    <mergeCell ref="AT145:AX145"/>
    <mergeCell ref="AO144:AS144"/>
    <mergeCell ref="AO145:AS145"/>
    <mergeCell ref="Y144:AB144"/>
    <mergeCell ref="AC144:AH144"/>
    <mergeCell ref="AY133:BC133"/>
    <mergeCell ref="AT135:AX135"/>
    <mergeCell ref="AC133:AH133"/>
    <mergeCell ref="AI133:AN133"/>
    <mergeCell ref="C135:H135"/>
    <mergeCell ref="I135:N135"/>
    <mergeCell ref="O135:R135"/>
    <mergeCell ref="S135:X135"/>
    <mergeCell ref="AY135:BC135"/>
    <mergeCell ref="AI349:AK349"/>
    <mergeCell ref="AO133:AS133"/>
    <mergeCell ref="Y134:AB134"/>
    <mergeCell ref="AC134:AH134"/>
    <mergeCell ref="AI134:AN134"/>
    <mergeCell ref="AO134:AS134"/>
    <mergeCell ref="AC135:AH135"/>
    <mergeCell ref="AI135:AN135"/>
    <mergeCell ref="AO135:AS135"/>
    <mergeCell ref="AI144:AN144"/>
    <mergeCell ref="AU350:AW350"/>
    <mergeCell ref="AQ347:AS347"/>
    <mergeCell ref="AN347:AP347"/>
    <mergeCell ref="AQ349:AS349"/>
    <mergeCell ref="AU348:AW348"/>
    <mergeCell ref="AN349:AP349"/>
    <mergeCell ref="C144:H144"/>
    <mergeCell ref="I144:N144"/>
    <mergeCell ref="O144:R144"/>
    <mergeCell ref="S144:X144"/>
    <mergeCell ref="S133:X133"/>
    <mergeCell ref="C23:D23"/>
    <mergeCell ref="C134:H134"/>
    <mergeCell ref="I134:N134"/>
    <mergeCell ref="O134:R134"/>
    <mergeCell ref="S134:X134"/>
    <mergeCell ref="C133:H133"/>
    <mergeCell ref="I133:N133"/>
    <mergeCell ref="AX350:AZ350"/>
    <mergeCell ref="BA350:BC350"/>
    <mergeCell ref="AX348:AZ348"/>
    <mergeCell ref="BA348:BC348"/>
    <mergeCell ref="M349:N349"/>
    <mergeCell ref="O349:AH349"/>
    <mergeCell ref="C150:BC150"/>
    <mergeCell ref="C173:D173"/>
    <mergeCell ref="I132:N132"/>
    <mergeCell ref="O132:R132"/>
    <mergeCell ref="O347:AH347"/>
    <mergeCell ref="AI347:AM347"/>
    <mergeCell ref="K346:M346"/>
    <mergeCell ref="H346:J346"/>
    <mergeCell ref="M347:N347"/>
    <mergeCell ref="N346:AG346"/>
    <mergeCell ref="C132:H132"/>
    <mergeCell ref="O133:R133"/>
    <mergeCell ref="J352:L352"/>
    <mergeCell ref="C352:E352"/>
    <mergeCell ref="F352:I352"/>
    <mergeCell ref="C351:E351"/>
    <mergeCell ref="F351:I351"/>
    <mergeCell ref="J351:L351"/>
    <mergeCell ref="AA110:AE110"/>
    <mergeCell ref="AR83:AT83"/>
    <mergeCell ref="AY132:BC132"/>
    <mergeCell ref="AI121:AN131"/>
    <mergeCell ref="AO124:AS131"/>
    <mergeCell ref="AO121:BC123"/>
    <mergeCell ref="AI132:AN132"/>
    <mergeCell ref="AY124:BC131"/>
    <mergeCell ref="AT124:AX131"/>
    <mergeCell ref="S132:X132"/>
    <mergeCell ref="Y132:AB132"/>
    <mergeCell ref="AO132:AS132"/>
    <mergeCell ref="Y123:AB131"/>
    <mergeCell ref="Y121:AH122"/>
    <mergeCell ref="AC132:AH132"/>
    <mergeCell ref="X71:AA71"/>
    <mergeCell ref="AD98:BC98"/>
    <mergeCell ref="C77:BC77"/>
    <mergeCell ref="C79:AV80"/>
    <mergeCell ref="AV71:AY71"/>
    <mergeCell ref="C71:D71"/>
    <mergeCell ref="AU82:AX82"/>
    <mergeCell ref="C118:I118"/>
    <mergeCell ref="C119:I119"/>
    <mergeCell ref="C99:AC99"/>
    <mergeCell ref="X114:AA114"/>
    <mergeCell ref="AB114:AF114"/>
    <mergeCell ref="AD100:BC100"/>
    <mergeCell ref="J119:P119"/>
    <mergeCell ref="J117:P117"/>
    <mergeCell ref="J118:P118"/>
    <mergeCell ref="AE109:AG109"/>
    <mergeCell ref="E65:W65"/>
    <mergeCell ref="C121:H131"/>
    <mergeCell ref="AU74:AX74"/>
    <mergeCell ref="AT132:AX132"/>
    <mergeCell ref="AU83:AX83"/>
    <mergeCell ref="C95:AC95"/>
    <mergeCell ref="C117:I117"/>
    <mergeCell ref="C96:AC96"/>
    <mergeCell ref="S123:X131"/>
    <mergeCell ref="O121:X122"/>
    <mergeCell ref="C50:D51"/>
    <mergeCell ref="E68:W68"/>
    <mergeCell ref="AN68:AQ68"/>
    <mergeCell ref="AJ68:AM68"/>
    <mergeCell ref="E64:W64"/>
    <mergeCell ref="E66:W66"/>
    <mergeCell ref="AB65:AE65"/>
    <mergeCell ref="X65:AA65"/>
    <mergeCell ref="X64:AA64"/>
    <mergeCell ref="AB64:AE64"/>
    <mergeCell ref="C52:D52"/>
    <mergeCell ref="C49:D49"/>
    <mergeCell ref="X48:AA48"/>
    <mergeCell ref="X46:AA46"/>
    <mergeCell ref="X49:AA49"/>
    <mergeCell ref="C54:D54"/>
    <mergeCell ref="E54:W54"/>
    <mergeCell ref="C47:D47"/>
    <mergeCell ref="C48:D48"/>
    <mergeCell ref="C53:D53"/>
    <mergeCell ref="C58:D58"/>
    <mergeCell ref="C69:D69"/>
    <mergeCell ref="C65:D65"/>
    <mergeCell ref="C67:D67"/>
    <mergeCell ref="C68:D68"/>
    <mergeCell ref="C66:D66"/>
    <mergeCell ref="C62:D62"/>
    <mergeCell ref="C63:D63"/>
    <mergeCell ref="C61:D61"/>
    <mergeCell ref="C60:D60"/>
    <mergeCell ref="X69:AA69"/>
    <mergeCell ref="AB69:AE69"/>
    <mergeCell ref="AB71:AE71"/>
    <mergeCell ref="C31:D31"/>
    <mergeCell ref="C39:D39"/>
    <mergeCell ref="E71:W71"/>
    <mergeCell ref="C36:D36"/>
    <mergeCell ref="C41:D41"/>
    <mergeCell ref="E69:W69"/>
    <mergeCell ref="C64:D64"/>
    <mergeCell ref="C55:D55"/>
    <mergeCell ref="AZ12:BC18"/>
    <mergeCell ref="AB19:AE19"/>
    <mergeCell ref="AN21:AQ21"/>
    <mergeCell ref="AN19:AQ19"/>
    <mergeCell ref="AN24:AQ24"/>
    <mergeCell ref="AN25:AQ25"/>
    <mergeCell ref="AN23:AQ23"/>
    <mergeCell ref="AF53:AI53"/>
    <mergeCell ref="AJ21:AM21"/>
    <mergeCell ref="AF69:AI69"/>
    <mergeCell ref="AW79:BC80"/>
    <mergeCell ref="AR71:AU71"/>
    <mergeCell ref="AJ53:AM53"/>
    <mergeCell ref="AN30:AQ30"/>
    <mergeCell ref="AF30:AI30"/>
    <mergeCell ref="AN32:AQ32"/>
    <mergeCell ref="AJ36:AM36"/>
    <mergeCell ref="AF71:AI71"/>
    <mergeCell ref="AF65:AI65"/>
    <mergeCell ref="AJ30:AM30"/>
    <mergeCell ref="AJ31:AM31"/>
    <mergeCell ref="AF31:AI31"/>
    <mergeCell ref="AF37:AI37"/>
    <mergeCell ref="AJ37:AM37"/>
    <mergeCell ref="AJ24:AM24"/>
    <mergeCell ref="AJ25:AM25"/>
    <mergeCell ref="AJ29:AM29"/>
    <mergeCell ref="AJ23:AM23"/>
    <mergeCell ref="AF25:AI25"/>
    <mergeCell ref="X24:AA24"/>
    <mergeCell ref="C29:D29"/>
    <mergeCell ref="C24:D24"/>
    <mergeCell ref="E23:W23"/>
    <mergeCell ref="E29:W29"/>
    <mergeCell ref="E19:W19"/>
    <mergeCell ref="E24:W24"/>
    <mergeCell ref="X23:AA23"/>
    <mergeCell ref="AF29:AI29"/>
    <mergeCell ref="AF24:AI24"/>
    <mergeCell ref="E11:W18"/>
    <mergeCell ref="AV10:BC10"/>
    <mergeCell ref="AV12:AY18"/>
    <mergeCell ref="X11:AA18"/>
    <mergeCell ref="AJ19:AM19"/>
    <mergeCell ref="AZ19:BC19"/>
    <mergeCell ref="AB11:BC11"/>
    <mergeCell ref="AR19:AU19"/>
    <mergeCell ref="AV19:AY19"/>
    <mergeCell ref="AN55:AQ55"/>
    <mergeCell ref="AN52:AQ52"/>
    <mergeCell ref="X53:AA53"/>
    <mergeCell ref="AF55:AI55"/>
    <mergeCell ref="B1:BD1"/>
    <mergeCell ref="C19:D19"/>
    <mergeCell ref="C11:D18"/>
    <mergeCell ref="B2:BD2"/>
    <mergeCell ref="AF19:AI19"/>
    <mergeCell ref="X19:AA19"/>
    <mergeCell ref="E58:W58"/>
    <mergeCell ref="E60:W60"/>
    <mergeCell ref="E61:W61"/>
    <mergeCell ref="AB58:AE58"/>
    <mergeCell ref="AB60:AE60"/>
    <mergeCell ref="AB61:AE61"/>
    <mergeCell ref="X58:AA58"/>
    <mergeCell ref="X60:AA60"/>
    <mergeCell ref="X61:AA61"/>
    <mergeCell ref="AB50:AE51"/>
    <mergeCell ref="AJ46:AM46"/>
    <mergeCell ref="AF48:AI48"/>
    <mergeCell ref="AB46:AE46"/>
    <mergeCell ref="AF58:AI58"/>
    <mergeCell ref="AF61:AI61"/>
    <mergeCell ref="AB57:AE57"/>
    <mergeCell ref="AF52:AI52"/>
    <mergeCell ref="AJ49:AM49"/>
    <mergeCell ref="AB30:AE30"/>
    <mergeCell ref="AB29:AE29"/>
    <mergeCell ref="X36:AA36"/>
    <mergeCell ref="X39:AA39"/>
    <mergeCell ref="X37:AA37"/>
    <mergeCell ref="AB42:AE42"/>
    <mergeCell ref="AB41:AE41"/>
    <mergeCell ref="AB36:AE36"/>
    <mergeCell ref="AB37:AE37"/>
    <mergeCell ref="X41:AA41"/>
    <mergeCell ref="E30:W30"/>
    <mergeCell ref="X31:AA31"/>
    <mergeCell ref="AB31:AE31"/>
    <mergeCell ref="AB39:AE39"/>
    <mergeCell ref="AB34:AE34"/>
    <mergeCell ref="C25:D25"/>
    <mergeCell ref="E25:W25"/>
    <mergeCell ref="C37:D37"/>
    <mergeCell ref="E37:W37"/>
    <mergeCell ref="AB32:AE32"/>
    <mergeCell ref="AG7:AI7"/>
    <mergeCell ref="AJ32:AM32"/>
    <mergeCell ref="C42:D42"/>
    <mergeCell ref="E42:W42"/>
    <mergeCell ref="E39:W39"/>
    <mergeCell ref="X29:AA29"/>
    <mergeCell ref="X42:AA42"/>
    <mergeCell ref="E31:W31"/>
    <mergeCell ref="E36:W36"/>
    <mergeCell ref="X30:AA30"/>
    <mergeCell ref="AN48:AQ48"/>
    <mergeCell ref="AN41:AQ41"/>
    <mergeCell ref="AN46:AQ46"/>
    <mergeCell ref="AN43:AQ43"/>
    <mergeCell ref="AN29:AQ29"/>
    <mergeCell ref="AN31:AQ31"/>
    <mergeCell ref="AN39:AQ39"/>
    <mergeCell ref="C22:D22"/>
    <mergeCell ref="AA7:AC7"/>
    <mergeCell ref="AF32:AI32"/>
    <mergeCell ref="AB49:AE49"/>
    <mergeCell ref="E55:W55"/>
    <mergeCell ref="E48:W48"/>
    <mergeCell ref="AB48:AE48"/>
    <mergeCell ref="X55:AA55"/>
    <mergeCell ref="AB52:AE52"/>
    <mergeCell ref="AD7:AF7"/>
    <mergeCell ref="X22:AA22"/>
    <mergeCell ref="AB22:AE22"/>
    <mergeCell ref="AB23:AE23"/>
    <mergeCell ref="V7:W7"/>
    <mergeCell ref="X32:AA32"/>
    <mergeCell ref="X47:AA47"/>
    <mergeCell ref="AB47:AE47"/>
    <mergeCell ref="E47:W47"/>
    <mergeCell ref="C20:BC20"/>
    <mergeCell ref="E21:W21"/>
    <mergeCell ref="AB8:AH8"/>
    <mergeCell ref="AF23:AI23"/>
    <mergeCell ref="C9:BC9"/>
    <mergeCell ref="AB12:AE18"/>
    <mergeCell ref="AF12:AI18"/>
    <mergeCell ref="AJ12:AM18"/>
    <mergeCell ref="AN12:AQ18"/>
    <mergeCell ref="AZ22:BC22"/>
    <mergeCell ref="W8:AA8"/>
    <mergeCell ref="X21:AA21"/>
    <mergeCell ref="AF54:AI54"/>
    <mergeCell ref="AJ48:AM48"/>
    <mergeCell ref="AF49:AI49"/>
    <mergeCell ref="E46:W46"/>
    <mergeCell ref="AB44:AE44"/>
    <mergeCell ref="AB43:AE43"/>
    <mergeCell ref="X43:AA43"/>
    <mergeCell ref="AF50:AI51"/>
    <mergeCell ref="X52:AA52"/>
    <mergeCell ref="E49:W49"/>
    <mergeCell ref="AJ41:AM41"/>
    <mergeCell ref="AJ43:AM43"/>
    <mergeCell ref="AF43:AI43"/>
    <mergeCell ref="AF42:AI42"/>
    <mergeCell ref="C32:D32"/>
    <mergeCell ref="AF47:AI47"/>
    <mergeCell ref="C34:D34"/>
    <mergeCell ref="E34:W34"/>
    <mergeCell ref="C46:D46"/>
    <mergeCell ref="AN64:AQ64"/>
    <mergeCell ref="AF39:AI39"/>
    <mergeCell ref="AN54:AQ54"/>
    <mergeCell ref="AF41:AI41"/>
    <mergeCell ref="AF46:AI46"/>
    <mergeCell ref="AJ45:AM45"/>
    <mergeCell ref="AN45:AQ45"/>
    <mergeCell ref="AN53:AQ53"/>
    <mergeCell ref="AJ54:AM54"/>
    <mergeCell ref="AJ52:AM52"/>
    <mergeCell ref="AR65:AU65"/>
    <mergeCell ref="AZ68:BC68"/>
    <mergeCell ref="AZ69:BC69"/>
    <mergeCell ref="AU73:AX73"/>
    <mergeCell ref="AN36:AQ36"/>
    <mergeCell ref="AR67:AU67"/>
    <mergeCell ref="AR57:AU57"/>
    <mergeCell ref="AR58:AU58"/>
    <mergeCell ref="AN66:AQ66"/>
    <mergeCell ref="AN65:AQ65"/>
    <mergeCell ref="AR66:AU66"/>
    <mergeCell ref="AR73:AT73"/>
    <mergeCell ref="AR82:AT82"/>
    <mergeCell ref="AN49:AQ49"/>
    <mergeCell ref="AR59:AU59"/>
    <mergeCell ref="AR63:AU63"/>
    <mergeCell ref="AN58:AQ58"/>
    <mergeCell ref="AR60:AU60"/>
    <mergeCell ref="AR61:AU61"/>
    <mergeCell ref="AR64:AU64"/>
    <mergeCell ref="AF68:AI68"/>
    <mergeCell ref="AJ62:AM62"/>
    <mergeCell ref="AJ63:AM63"/>
    <mergeCell ref="AN60:AQ60"/>
    <mergeCell ref="AF64:AI64"/>
    <mergeCell ref="AJ64:AM64"/>
    <mergeCell ref="AJ60:AM60"/>
    <mergeCell ref="AF60:AI60"/>
    <mergeCell ref="AN61:AQ61"/>
    <mergeCell ref="AJ61:AM61"/>
    <mergeCell ref="X7:Z7"/>
    <mergeCell ref="C151:BC151"/>
    <mergeCell ref="AV44:AY44"/>
    <mergeCell ref="AZ44:BC44"/>
    <mergeCell ref="C57:D57"/>
    <mergeCell ref="E57:W57"/>
    <mergeCell ref="X115:AA115"/>
    <mergeCell ref="AD94:BC94"/>
    <mergeCell ref="C97:AC97"/>
    <mergeCell ref="AD96:BC96"/>
    <mergeCell ref="BF169:BI169"/>
    <mergeCell ref="AD97:BC97"/>
    <mergeCell ref="AC123:AH131"/>
    <mergeCell ref="AB115:AF115"/>
    <mergeCell ref="C102:AC102"/>
    <mergeCell ref="AD102:BC102"/>
    <mergeCell ref="AG114:AK114"/>
    <mergeCell ref="C111:BC111"/>
    <mergeCell ref="C112:BC112"/>
    <mergeCell ref="C98:AC98"/>
    <mergeCell ref="C86:BC87"/>
    <mergeCell ref="AG115:AL115"/>
    <mergeCell ref="I121:N131"/>
    <mergeCell ref="AB109:AD109"/>
    <mergeCell ref="C93:AC93"/>
    <mergeCell ref="C94:AC94"/>
    <mergeCell ref="C101:AC101"/>
    <mergeCell ref="AD101:BC101"/>
    <mergeCell ref="C100:AC100"/>
    <mergeCell ref="O123:R131"/>
    <mergeCell ref="EU72:EW74"/>
    <mergeCell ref="CQ72:CS74"/>
    <mergeCell ref="CT72:CW74"/>
    <mergeCell ref="CX72:CZ74"/>
    <mergeCell ref="DA72:DD74"/>
    <mergeCell ref="DE72:DG74"/>
    <mergeCell ref="EN72:EP74"/>
    <mergeCell ref="CF72:CI74"/>
    <mergeCell ref="CM72:CP74"/>
    <mergeCell ref="AJ39:AM39"/>
    <mergeCell ref="BF49:BI49"/>
    <mergeCell ref="AJ47:AM47"/>
    <mergeCell ref="AJ55:AM55"/>
    <mergeCell ref="BF55:BI55"/>
    <mergeCell ref="AJ57:AM57"/>
    <mergeCell ref="AJ58:AM58"/>
    <mergeCell ref="BR72:BU74"/>
    <mergeCell ref="X34:AA34"/>
    <mergeCell ref="BY72:CB74"/>
    <mergeCell ref="X68:AA68"/>
    <mergeCell ref="AB68:AE68"/>
    <mergeCell ref="AZ62:BC62"/>
    <mergeCell ref="AV60:AY60"/>
    <mergeCell ref="AV61:AY61"/>
    <mergeCell ref="AV50:AY51"/>
    <mergeCell ref="AV52:AY52"/>
    <mergeCell ref="C56:BC56"/>
    <mergeCell ref="E50:W51"/>
    <mergeCell ref="E45:W45"/>
    <mergeCell ref="X45:AA45"/>
    <mergeCell ref="AB45:AE45"/>
    <mergeCell ref="X54:AA54"/>
    <mergeCell ref="AB53:AE53"/>
    <mergeCell ref="AB54:AE54"/>
    <mergeCell ref="E52:W52"/>
    <mergeCell ref="X62:AA62"/>
    <mergeCell ref="AB62:AE62"/>
    <mergeCell ref="AF62:AI62"/>
    <mergeCell ref="AN62:AQ62"/>
    <mergeCell ref="X44:AA44"/>
    <mergeCell ref="X50:AA51"/>
    <mergeCell ref="AB55:AE55"/>
    <mergeCell ref="AN47:AQ47"/>
    <mergeCell ref="AN50:AQ51"/>
    <mergeCell ref="AJ50:AM51"/>
    <mergeCell ref="C174:D174"/>
    <mergeCell ref="C43:D44"/>
    <mergeCell ref="E43:W44"/>
    <mergeCell ref="C105:BC105"/>
    <mergeCell ref="C106:BC107"/>
    <mergeCell ref="AV68:AY68"/>
    <mergeCell ref="AV69:AY69"/>
    <mergeCell ref="AZ45:BC45"/>
    <mergeCell ref="AZ47:BC47"/>
    <mergeCell ref="AF44:AI44"/>
    <mergeCell ref="EQ13:EW13"/>
    <mergeCell ref="EQ14:EQ19"/>
    <mergeCell ref="ER14:ER19"/>
    <mergeCell ref="ES14:ES19"/>
    <mergeCell ref="ET14:ET19"/>
    <mergeCell ref="EU14:EU19"/>
    <mergeCell ref="EV14:EV19"/>
    <mergeCell ref="EW14:EW19"/>
    <mergeCell ref="EJ13:EP13"/>
    <mergeCell ref="EJ14:EJ19"/>
    <mergeCell ref="EK14:EK19"/>
    <mergeCell ref="EL14:EL19"/>
    <mergeCell ref="EM14:EM19"/>
    <mergeCell ref="EN14:EN19"/>
    <mergeCell ref="EO14:EO19"/>
    <mergeCell ref="EP14:EP19"/>
    <mergeCell ref="EC13:EI13"/>
    <mergeCell ref="EC14:EC19"/>
    <mergeCell ref="ED14:ED19"/>
    <mergeCell ref="EE14:EE19"/>
    <mergeCell ref="EF14:EF19"/>
    <mergeCell ref="EG14:EG19"/>
    <mergeCell ref="EH14:EH19"/>
    <mergeCell ref="EI14:EI19"/>
    <mergeCell ref="DV13:EB13"/>
    <mergeCell ref="DV14:DV19"/>
    <mergeCell ref="DW14:DW19"/>
    <mergeCell ref="DX14:DX19"/>
    <mergeCell ref="DY14:DY19"/>
    <mergeCell ref="DZ14:DZ19"/>
    <mergeCell ref="EA14:EA19"/>
    <mergeCell ref="EB14:EB19"/>
    <mergeCell ref="DO13:DU13"/>
    <mergeCell ref="DO14:DO19"/>
    <mergeCell ref="DP14:DP19"/>
    <mergeCell ref="DQ14:DQ19"/>
    <mergeCell ref="DR14:DR19"/>
    <mergeCell ref="DS14:DS19"/>
    <mergeCell ref="DT14:DT19"/>
    <mergeCell ref="DU14:DU19"/>
    <mergeCell ref="DH13:DN13"/>
    <mergeCell ref="DH14:DH19"/>
    <mergeCell ref="DI14:DI19"/>
    <mergeCell ref="DJ14:DJ19"/>
    <mergeCell ref="DK14:DK19"/>
    <mergeCell ref="DL14:DL19"/>
    <mergeCell ref="DM14:DM19"/>
    <mergeCell ref="DN14:DN19"/>
    <mergeCell ref="DA13:DG13"/>
    <mergeCell ref="DA14:DA19"/>
    <mergeCell ref="DB14:DB19"/>
    <mergeCell ref="DC14:DC19"/>
    <mergeCell ref="DD14:DD19"/>
    <mergeCell ref="DE14:DE19"/>
    <mergeCell ref="DF14:DF19"/>
    <mergeCell ref="DG14:DG19"/>
    <mergeCell ref="CT13:CZ13"/>
    <mergeCell ref="CT14:CT19"/>
    <mergeCell ref="CU14:CU19"/>
    <mergeCell ref="CV14:CV19"/>
    <mergeCell ref="CW14:CW19"/>
    <mergeCell ref="CX14:CX19"/>
    <mergeCell ref="CY14:CY19"/>
    <mergeCell ref="CZ14:CZ19"/>
    <mergeCell ref="CM13:CS13"/>
    <mergeCell ref="CM14:CM19"/>
    <mergeCell ref="CN14:CN19"/>
    <mergeCell ref="CO14:CO19"/>
    <mergeCell ref="CP14:CP19"/>
    <mergeCell ref="CQ14:CQ19"/>
    <mergeCell ref="CR14:CR19"/>
    <mergeCell ref="CS14:CS19"/>
    <mergeCell ref="CF13:CL13"/>
    <mergeCell ref="CF14:CF19"/>
    <mergeCell ref="CG14:CG19"/>
    <mergeCell ref="CH14:CH19"/>
    <mergeCell ref="CI14:CI19"/>
    <mergeCell ref="CJ14:CJ19"/>
    <mergeCell ref="CK14:CK19"/>
    <mergeCell ref="CL14:CL19"/>
    <mergeCell ref="BY13:CE13"/>
    <mergeCell ref="BY14:BY19"/>
    <mergeCell ref="BZ14:BZ19"/>
    <mergeCell ref="CA14:CA19"/>
    <mergeCell ref="CB14:CB19"/>
    <mergeCell ref="CC14:CC19"/>
    <mergeCell ref="CD14:CD19"/>
    <mergeCell ref="CE14:CE19"/>
    <mergeCell ref="BR13:BX13"/>
    <mergeCell ref="BR14:BR19"/>
    <mergeCell ref="BS14:BS19"/>
    <mergeCell ref="BT14:BT19"/>
    <mergeCell ref="BU14:BU19"/>
    <mergeCell ref="BV14:BV19"/>
    <mergeCell ref="BW14:BW19"/>
    <mergeCell ref="BX14:BX19"/>
    <mergeCell ref="AV63:AY63"/>
    <mergeCell ref="BK13:BQ13"/>
    <mergeCell ref="BK14:BK19"/>
    <mergeCell ref="BL14:BL19"/>
    <mergeCell ref="BM14:BM19"/>
    <mergeCell ref="BN14:BN19"/>
    <mergeCell ref="BO14:BO19"/>
    <mergeCell ref="BP14:BP19"/>
    <mergeCell ref="BQ14:BQ19"/>
    <mergeCell ref="AV29:AY29"/>
    <mergeCell ref="AN59:AQ59"/>
    <mergeCell ref="X57:AA57"/>
    <mergeCell ref="AN57:AQ57"/>
    <mergeCell ref="AF57:AI57"/>
    <mergeCell ref="E63:W63"/>
    <mergeCell ref="X63:AA63"/>
    <mergeCell ref="AB63:AE63"/>
    <mergeCell ref="AN63:AQ63"/>
    <mergeCell ref="AF63:AI63"/>
    <mergeCell ref="E62:W62"/>
    <mergeCell ref="AZ67:BC67"/>
    <mergeCell ref="AZ57:BC57"/>
    <mergeCell ref="AZ58:BC58"/>
    <mergeCell ref="AZ60:BC60"/>
    <mergeCell ref="AZ61:BC61"/>
    <mergeCell ref="AZ64:BC64"/>
    <mergeCell ref="AZ65:BC65"/>
    <mergeCell ref="AZ66:BC66"/>
    <mergeCell ref="AZ59:BC59"/>
    <mergeCell ref="AZ63:BC63"/>
    <mergeCell ref="AR12:AU18"/>
    <mergeCell ref="AB26:AE26"/>
    <mergeCell ref="AF26:AI26"/>
    <mergeCell ref="AJ26:AM26"/>
    <mergeCell ref="AN26:AQ26"/>
    <mergeCell ref="AR26:AU26"/>
    <mergeCell ref="AB21:AE21"/>
    <mergeCell ref="C26:D26"/>
    <mergeCell ref="E26:W26"/>
    <mergeCell ref="X26:AA26"/>
    <mergeCell ref="AF45:AI45"/>
    <mergeCell ref="E22:W22"/>
    <mergeCell ref="AV47:AY47"/>
    <mergeCell ref="AV26:AY26"/>
    <mergeCell ref="AJ44:AM44"/>
    <mergeCell ref="AN44:AQ44"/>
    <mergeCell ref="E41:W41"/>
    <mergeCell ref="AV45:AY45"/>
    <mergeCell ref="AF22:AI22"/>
    <mergeCell ref="AJ22:AM22"/>
    <mergeCell ref="AN22:AQ22"/>
    <mergeCell ref="AR22:AU22"/>
    <mergeCell ref="AV22:AY22"/>
    <mergeCell ref="AJ42:AM42"/>
    <mergeCell ref="AF36:AI36"/>
    <mergeCell ref="AN37:AQ37"/>
    <mergeCell ref="AN42:AQ42"/>
    <mergeCell ref="AV67:AY67"/>
    <mergeCell ref="AR69:AU69"/>
    <mergeCell ref="AV57:AY57"/>
    <mergeCell ref="AV58:AY58"/>
    <mergeCell ref="AV65:AY65"/>
    <mergeCell ref="AV66:AY66"/>
    <mergeCell ref="AV59:AY59"/>
    <mergeCell ref="AR62:AU62"/>
    <mergeCell ref="AV62:AY62"/>
    <mergeCell ref="AV64:AY64"/>
    <mergeCell ref="EC75:EI75"/>
    <mergeCell ref="EJ75:EP75"/>
    <mergeCell ref="CM75:CS75"/>
    <mergeCell ref="CT75:CZ75"/>
    <mergeCell ref="DA75:DG75"/>
    <mergeCell ref="DH75:DN75"/>
    <mergeCell ref="AJ27:AM27"/>
    <mergeCell ref="AN27:AQ27"/>
    <mergeCell ref="AR27:AU27"/>
    <mergeCell ref="AV27:AY27"/>
    <mergeCell ref="DO75:DU75"/>
    <mergeCell ref="DV75:EB75"/>
    <mergeCell ref="BK75:BQ75"/>
    <mergeCell ref="BR75:BX75"/>
    <mergeCell ref="BY75:CE75"/>
    <mergeCell ref="CF75:CL75"/>
    <mergeCell ref="AJ28:AM28"/>
    <mergeCell ref="AN28:AQ28"/>
    <mergeCell ref="AR28:AU28"/>
    <mergeCell ref="AV28:AY28"/>
    <mergeCell ref="AZ26:BC26"/>
    <mergeCell ref="C27:D27"/>
    <mergeCell ref="E27:W27"/>
    <mergeCell ref="X27:AA27"/>
    <mergeCell ref="AB27:AE27"/>
    <mergeCell ref="AF27:AI27"/>
    <mergeCell ref="AJ33:AM33"/>
    <mergeCell ref="AN33:AQ33"/>
    <mergeCell ref="AR33:AU33"/>
    <mergeCell ref="E32:W32"/>
    <mergeCell ref="AZ27:BC27"/>
    <mergeCell ref="C28:D28"/>
    <mergeCell ref="E28:W28"/>
    <mergeCell ref="X28:AA28"/>
    <mergeCell ref="AB28:AE28"/>
    <mergeCell ref="AF28:AI28"/>
    <mergeCell ref="AF34:AI34"/>
    <mergeCell ref="AJ34:AM34"/>
    <mergeCell ref="AN34:AQ34"/>
    <mergeCell ref="AR34:AU34"/>
    <mergeCell ref="AZ28:BC28"/>
    <mergeCell ref="C33:D33"/>
    <mergeCell ref="E33:W33"/>
    <mergeCell ref="X33:AA33"/>
    <mergeCell ref="AB33:AE33"/>
    <mergeCell ref="AF33:AI33"/>
    <mergeCell ref="AF35:AI35"/>
    <mergeCell ref="AJ35:AM35"/>
    <mergeCell ref="AN35:AQ35"/>
    <mergeCell ref="AR35:AU35"/>
    <mergeCell ref="C35:D35"/>
    <mergeCell ref="E35:W35"/>
    <mergeCell ref="X35:AA35"/>
    <mergeCell ref="AB35:AE35"/>
    <mergeCell ref="AF38:AI38"/>
    <mergeCell ref="AJ38:AM38"/>
    <mergeCell ref="AN38:AQ38"/>
    <mergeCell ref="AZ38:BC38"/>
    <mergeCell ref="C38:D38"/>
    <mergeCell ref="E38:W38"/>
    <mergeCell ref="X38:AA38"/>
    <mergeCell ref="AB38:AE38"/>
    <mergeCell ref="AR38:AU38"/>
    <mergeCell ref="AN40:AQ40"/>
    <mergeCell ref="AR40:AU40"/>
    <mergeCell ref="C40:D40"/>
    <mergeCell ref="E40:W40"/>
    <mergeCell ref="X40:AA40"/>
    <mergeCell ref="AB40:AE40"/>
    <mergeCell ref="C59:D59"/>
    <mergeCell ref="E59:W59"/>
    <mergeCell ref="X59:AA59"/>
    <mergeCell ref="AB59:AE59"/>
    <mergeCell ref="AF40:AI40"/>
    <mergeCell ref="AJ40:AM40"/>
    <mergeCell ref="C45:D45"/>
    <mergeCell ref="AF59:AI59"/>
    <mergeCell ref="AJ59:AM59"/>
    <mergeCell ref="E53:W53"/>
    <mergeCell ref="C92:AC92"/>
    <mergeCell ref="AD95:BC95"/>
    <mergeCell ref="AJ70:AM70"/>
    <mergeCell ref="AN70:AQ70"/>
    <mergeCell ref="C89:AC91"/>
    <mergeCell ref="AY83:BC83"/>
    <mergeCell ref="C76:BC76"/>
    <mergeCell ref="AR70:AU70"/>
    <mergeCell ref="C70:D70"/>
    <mergeCell ref="C85:BC85"/>
    <mergeCell ref="AZ70:BC70"/>
    <mergeCell ref="AY73:BC73"/>
    <mergeCell ref="AY74:BC74"/>
    <mergeCell ref="AN71:AQ71"/>
    <mergeCell ref="E70:W70"/>
    <mergeCell ref="X70:AA70"/>
    <mergeCell ref="AB70:AE70"/>
    <mergeCell ref="AV70:AY70"/>
    <mergeCell ref="AF70:AI70"/>
    <mergeCell ref="AZ71:BC71"/>
  </mergeCells>
  <conditionalFormatting sqref="BF50:BH51">
    <cfRule type="expression" priority="1" dxfId="0" stopIfTrue="1">
      <formula>$BF$50&lt;&gt;0</formula>
    </cfRule>
  </conditionalFormatting>
  <conditionalFormatting sqref="AB50:BC51">
    <cfRule type="expression" priority="2" dxfId="0" stopIfTrue="1">
      <formula>AND(AB50&gt;0,$BF$50&lt;&gt;0)</formula>
    </cfRule>
  </conditionalFormatting>
  <hyperlinks>
    <hyperlink ref="B2" location="'НД по НДС'!A1" display="Перейти к заполнению формы"/>
    <hyperlink ref="B2:D2" location="'НД на недвижимость орг.'!A1" display="Перейти к заполнению формы"/>
    <hyperlink ref="B2:BD2" location="Инструкция!A1" display="Перейти к Инструкции по заполнению формы"/>
  </hyperlinks>
  <printOptions/>
  <pageMargins left="0.31496062992125984" right="0.1968503937007874" top="0.1968503937007874" bottom="0.1968503937007874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7" manualBreakCount="7">
    <brk id="3" min="10" max="45" man="1"/>
    <brk id="35" min="2" max="54" man="1"/>
    <brk id="55" min="2" max="54" man="1"/>
    <brk id="75" min="2" max="54" man="1"/>
    <brk id="102" min="2" max="54" man="1"/>
    <brk id="149" min="2" max="54" man="1"/>
    <brk id="168" min="2" max="5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CT256"/>
  <sheetViews>
    <sheetView zoomScaleSheetLayoutView="100" zoomScalePageLayoutView="0" workbookViewId="0" topLeftCell="A1">
      <pane xSplit="39" ySplit="2" topLeftCell="AN3" activePane="bottomRight" state="frozen"/>
      <selection pane="topLeft" activeCell="A1" sqref="A1"/>
      <selection pane="topRight" activeCell="AN1" sqref="AN1"/>
      <selection pane="bottomLeft" activeCell="A3" sqref="A3"/>
      <selection pane="bottomRight" activeCell="A1" sqref="A1"/>
    </sheetView>
  </sheetViews>
  <sheetFormatPr defaultColWidth="2.75390625" defaultRowHeight="12.75"/>
  <cols>
    <col min="1" max="40" width="2.75390625" style="1" customWidth="1"/>
    <col min="41" max="71" width="2.75390625" style="13" customWidth="1"/>
    <col min="72" max="75" width="2.75390625" style="153" customWidth="1"/>
    <col min="76" max="16384" width="2.75390625" style="1" customWidth="1"/>
  </cols>
  <sheetData>
    <row r="1" spans="2:98" ht="15" customHeight="1">
      <c r="B1" s="480" t="s">
        <v>468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53"/>
      <c r="CQ1" s="153"/>
      <c r="CR1" s="153"/>
      <c r="CS1" s="153"/>
      <c r="CT1" s="135"/>
    </row>
    <row r="2" spans="2:75" s="205" customFormat="1" ht="15" customHeight="1" thickBot="1">
      <c r="B2" s="481" t="s">
        <v>366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108"/>
      <c r="AO2" s="146"/>
      <c r="AP2" s="146"/>
      <c r="AQ2" s="146"/>
      <c r="AR2" s="146"/>
      <c r="AS2" s="146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4"/>
      <c r="BU2" s="204"/>
      <c r="BV2" s="204"/>
      <c r="BW2" s="204"/>
    </row>
    <row r="3" spans="2:39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2:75" s="12" customFormat="1" ht="12" customHeight="1">
      <c r="B4" s="10"/>
      <c r="C4" s="500" t="s">
        <v>317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11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89"/>
      <c r="BU4" s="189"/>
      <c r="BV4" s="189"/>
      <c r="BW4" s="189"/>
    </row>
    <row r="5" spans="2:75" s="12" customFormat="1" ht="12" customHeight="1">
      <c r="B5" s="10"/>
      <c r="C5" s="500" t="s">
        <v>495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11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53"/>
      <c r="BU5" s="153"/>
      <c r="BV5" s="153"/>
      <c r="BW5" s="189"/>
    </row>
    <row r="6" spans="2:75" s="12" customFormat="1" ht="3" customHeight="1">
      <c r="B6" s="10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1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4"/>
      <c r="BT6" s="153"/>
      <c r="BU6" s="153"/>
      <c r="BV6" s="153"/>
      <c r="BW6" s="189"/>
    </row>
    <row r="7" spans="2:65" ht="12" customHeight="1">
      <c r="B7" s="5"/>
      <c r="C7" s="23"/>
      <c r="D7" s="23"/>
      <c r="E7" s="23"/>
      <c r="F7" s="23"/>
      <c r="G7" s="23"/>
      <c r="H7" s="23"/>
      <c r="I7" s="23"/>
      <c r="J7" s="23"/>
      <c r="K7" s="23"/>
      <c r="L7" s="23"/>
      <c r="M7" s="601" t="s">
        <v>534</v>
      </c>
      <c r="N7" s="602"/>
      <c r="O7" s="584">
        <f>инд</f>
        <v>1</v>
      </c>
      <c r="P7" s="585"/>
      <c r="Q7" s="586"/>
      <c r="R7" s="609" t="s">
        <v>405</v>
      </c>
      <c r="S7" s="610"/>
      <c r="T7" s="611"/>
      <c r="U7" s="567">
        <f ca="1">IF(инд=12,TODAY()-365,TODAY())</f>
        <v>44272</v>
      </c>
      <c r="V7" s="568"/>
      <c r="W7" s="569"/>
      <c r="X7" s="612" t="s">
        <v>535</v>
      </c>
      <c r="Y7" s="612"/>
      <c r="Z7" s="61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6"/>
      <c r="AQ7" s="1"/>
      <c r="AR7" s="1"/>
      <c r="AS7" s="1"/>
      <c r="BK7" s="159"/>
      <c r="BL7" s="159"/>
      <c r="BM7" s="159"/>
    </row>
    <row r="8" spans="2:43" ht="9.75" customHeight="1">
      <c r="B8" s="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600" t="s">
        <v>339</v>
      </c>
      <c r="O8" s="600"/>
      <c r="P8" s="600"/>
      <c r="Q8" s="600"/>
      <c r="R8" s="600"/>
      <c r="S8" s="598" t="s">
        <v>568</v>
      </c>
      <c r="T8" s="598"/>
      <c r="U8" s="598"/>
      <c r="V8" s="598"/>
      <c r="W8" s="598"/>
      <c r="X8" s="598"/>
      <c r="Y8" s="598"/>
      <c r="Z8" s="46"/>
      <c r="AA8" s="32"/>
      <c r="AB8" s="32"/>
      <c r="AC8" s="32"/>
      <c r="AD8" s="32"/>
      <c r="AE8" s="19"/>
      <c r="AF8" s="19"/>
      <c r="AG8" s="19"/>
      <c r="AH8" s="19"/>
      <c r="AI8" s="19"/>
      <c r="AJ8" s="19"/>
      <c r="AK8" s="19"/>
      <c r="AL8" s="19"/>
      <c r="AM8" s="6"/>
      <c r="AO8" s="148"/>
      <c r="AP8" s="18"/>
      <c r="AQ8" s="15"/>
    </row>
    <row r="9" spans="2:75" s="12" customFormat="1" ht="5.25" customHeight="1">
      <c r="B9" s="1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89"/>
      <c r="BU9" s="189"/>
      <c r="BV9" s="189"/>
      <c r="BW9" s="189"/>
    </row>
    <row r="10" spans="2:75" s="12" customFormat="1" ht="12" customHeight="1">
      <c r="B10" s="1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5"/>
      <c r="N10" s="45"/>
      <c r="O10" s="45"/>
      <c r="P10" s="45"/>
      <c r="Q10" s="45"/>
      <c r="R10" s="46"/>
      <c r="S10" s="46"/>
      <c r="T10" s="22"/>
      <c r="U10" s="45"/>
      <c r="V10" s="45"/>
      <c r="W10" s="45"/>
      <c r="X10" s="45"/>
      <c r="Y10" s="45"/>
      <c r="Z10" s="46"/>
      <c r="AA10" s="46"/>
      <c r="AB10" s="47"/>
      <c r="AC10" s="47"/>
      <c r="AD10" s="47"/>
      <c r="AE10" s="46"/>
      <c r="AF10" s="46"/>
      <c r="AG10" s="46"/>
      <c r="AH10" s="46"/>
      <c r="AI10" s="175"/>
      <c r="AJ10" s="175"/>
      <c r="AK10" s="175"/>
      <c r="AL10" s="191" t="s">
        <v>199</v>
      </c>
      <c r="AM10" s="1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89"/>
      <c r="BU10" s="189"/>
      <c r="BV10" s="189"/>
      <c r="BW10" s="189"/>
    </row>
    <row r="11" spans="2:75" s="12" customFormat="1" ht="12" customHeight="1">
      <c r="B11" s="10"/>
      <c r="C11" s="425" t="s">
        <v>567</v>
      </c>
      <c r="D11" s="734"/>
      <c r="E11" s="732" t="s">
        <v>537</v>
      </c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4"/>
      <c r="AG11" s="419"/>
      <c r="AH11" s="420"/>
      <c r="AI11" s="420"/>
      <c r="AJ11" s="420"/>
      <c r="AK11" s="420"/>
      <c r="AL11" s="421"/>
      <c r="AM11" s="1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89"/>
      <c r="BU11" s="189"/>
      <c r="BV11" s="189"/>
      <c r="BW11" s="189"/>
    </row>
    <row r="12" spans="2:75" s="12" customFormat="1" ht="12" customHeight="1">
      <c r="B12" s="10"/>
      <c r="C12" s="735"/>
      <c r="D12" s="737"/>
      <c r="E12" s="735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7"/>
      <c r="AG12" s="616"/>
      <c r="AH12" s="738"/>
      <c r="AI12" s="738"/>
      <c r="AJ12" s="738"/>
      <c r="AK12" s="738"/>
      <c r="AL12" s="617"/>
      <c r="AM12" s="1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89"/>
      <c r="BU12" s="189"/>
      <c r="BV12" s="189"/>
      <c r="BW12" s="189"/>
    </row>
    <row r="13" spans="2:75" s="12" customFormat="1" ht="12" customHeight="1">
      <c r="B13" s="10"/>
      <c r="C13" s="742">
        <v>1</v>
      </c>
      <c r="D13" s="742"/>
      <c r="E13" s="740" t="s">
        <v>496</v>
      </c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39"/>
      <c r="AH13" s="739"/>
      <c r="AI13" s="739"/>
      <c r="AJ13" s="739"/>
      <c r="AK13" s="739"/>
      <c r="AL13" s="739"/>
      <c r="AM13" s="1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89"/>
      <c r="BU13" s="189"/>
      <c r="BV13" s="189"/>
      <c r="BW13" s="189"/>
    </row>
    <row r="14" spans="2:75" s="12" customFormat="1" ht="23.25" customHeight="1">
      <c r="B14" s="10"/>
      <c r="C14" s="764">
        <v>2</v>
      </c>
      <c r="D14" s="764"/>
      <c r="E14" s="731" t="s">
        <v>497</v>
      </c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41"/>
      <c r="AH14" s="741"/>
      <c r="AI14" s="741"/>
      <c r="AJ14" s="741"/>
      <c r="AK14" s="741"/>
      <c r="AL14" s="741"/>
      <c r="AM14" s="11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89"/>
      <c r="BU14" s="189"/>
      <c r="BV14" s="189"/>
      <c r="BW14" s="189"/>
    </row>
    <row r="15" spans="2:75" s="12" customFormat="1" ht="12" customHeight="1">
      <c r="B15" s="10"/>
      <c r="C15" s="764">
        <v>3</v>
      </c>
      <c r="D15" s="764"/>
      <c r="E15" s="731" t="s">
        <v>498</v>
      </c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44">
        <v>0.12</v>
      </c>
      <c r="AH15" s="744"/>
      <c r="AI15" s="744"/>
      <c r="AJ15" s="744"/>
      <c r="AK15" s="744"/>
      <c r="AL15" s="744"/>
      <c r="AM15" s="11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89"/>
      <c r="BU15" s="189"/>
      <c r="BV15" s="189"/>
      <c r="BW15" s="189"/>
    </row>
    <row r="16" spans="2:75" s="12" customFormat="1" ht="12" customHeight="1">
      <c r="B16" s="10"/>
      <c r="C16" s="764">
        <v>4</v>
      </c>
      <c r="D16" s="764"/>
      <c r="E16" s="731" t="s">
        <v>499</v>
      </c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0" t="s">
        <v>330</v>
      </c>
      <c r="AH16" s="730"/>
      <c r="AI16" s="730"/>
      <c r="AJ16" s="730"/>
      <c r="AK16" s="730"/>
      <c r="AL16" s="730"/>
      <c r="AM16" s="11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89"/>
      <c r="BU16" s="189"/>
      <c r="BV16" s="189"/>
      <c r="BW16" s="189"/>
    </row>
    <row r="17" spans="2:75" s="12" customFormat="1" ht="12" customHeight="1">
      <c r="B17" s="10"/>
      <c r="C17" s="751" t="s">
        <v>507</v>
      </c>
      <c r="D17" s="752"/>
      <c r="E17" s="206" t="s">
        <v>500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8"/>
      <c r="AG17" s="757" t="s">
        <v>330</v>
      </c>
      <c r="AH17" s="758"/>
      <c r="AI17" s="758"/>
      <c r="AJ17" s="758"/>
      <c r="AK17" s="758"/>
      <c r="AL17" s="759"/>
      <c r="AM17" s="11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89"/>
      <c r="BU17" s="189"/>
      <c r="BV17" s="189"/>
      <c r="BW17" s="189"/>
    </row>
    <row r="18" spans="2:75" s="12" customFormat="1" ht="12" customHeight="1">
      <c r="B18" s="10"/>
      <c r="C18" s="753"/>
      <c r="D18" s="754"/>
      <c r="E18" s="761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3"/>
      <c r="AG18" s="745"/>
      <c r="AH18" s="746"/>
      <c r="AI18" s="746"/>
      <c r="AJ18" s="746"/>
      <c r="AK18" s="746"/>
      <c r="AL18" s="747"/>
      <c r="AM18" s="11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89"/>
      <c r="BU18" s="189"/>
      <c r="BV18" s="189"/>
      <c r="BW18" s="189"/>
    </row>
    <row r="19" spans="2:75" s="12" customFormat="1" ht="12" customHeight="1">
      <c r="B19" s="10"/>
      <c r="C19" s="755"/>
      <c r="D19" s="756"/>
      <c r="E19" s="769" t="s">
        <v>501</v>
      </c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1"/>
      <c r="AG19" s="748"/>
      <c r="AH19" s="749"/>
      <c r="AI19" s="749"/>
      <c r="AJ19" s="749"/>
      <c r="AK19" s="749"/>
      <c r="AL19" s="750"/>
      <c r="AM19" s="11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89"/>
      <c r="BU19" s="189"/>
      <c r="BV19" s="189"/>
      <c r="BW19" s="189"/>
    </row>
    <row r="20" spans="2:75" s="12" customFormat="1" ht="12" customHeight="1">
      <c r="B20" s="10"/>
      <c r="C20" s="753" t="s">
        <v>508</v>
      </c>
      <c r="D20" s="754"/>
      <c r="E20" s="766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8"/>
      <c r="AG20" s="745" t="s">
        <v>330</v>
      </c>
      <c r="AH20" s="746"/>
      <c r="AI20" s="746"/>
      <c r="AJ20" s="746"/>
      <c r="AK20" s="746"/>
      <c r="AL20" s="747"/>
      <c r="AM20" s="11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89"/>
      <c r="BU20" s="189"/>
      <c r="BV20" s="189"/>
      <c r="BW20" s="189"/>
    </row>
    <row r="21" spans="2:75" s="12" customFormat="1" ht="12" customHeight="1">
      <c r="B21" s="10"/>
      <c r="C21" s="755"/>
      <c r="D21" s="756"/>
      <c r="E21" s="769" t="s">
        <v>516</v>
      </c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1"/>
      <c r="AG21" s="748"/>
      <c r="AH21" s="749"/>
      <c r="AI21" s="749"/>
      <c r="AJ21" s="749"/>
      <c r="AK21" s="749"/>
      <c r="AL21" s="750"/>
      <c r="AM21" s="11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89"/>
      <c r="BU21" s="189"/>
      <c r="BV21" s="189"/>
      <c r="BW21" s="189"/>
    </row>
    <row r="22" spans="2:75" s="12" customFormat="1" ht="12" customHeight="1">
      <c r="B22" s="10"/>
      <c r="C22" s="743" t="s">
        <v>509</v>
      </c>
      <c r="D22" s="743"/>
      <c r="E22" s="731" t="s">
        <v>502</v>
      </c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41"/>
      <c r="AH22" s="741"/>
      <c r="AI22" s="741"/>
      <c r="AJ22" s="741"/>
      <c r="AK22" s="741"/>
      <c r="AL22" s="741"/>
      <c r="AM22" s="11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89"/>
      <c r="BU22" s="189"/>
      <c r="BV22" s="189"/>
      <c r="BW22" s="189"/>
    </row>
    <row r="23" spans="2:75" s="12" customFormat="1" ht="22.5" customHeight="1">
      <c r="B23" s="10"/>
      <c r="C23" s="743" t="s">
        <v>510</v>
      </c>
      <c r="D23" s="743"/>
      <c r="E23" s="731" t="s">
        <v>503</v>
      </c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60">
        <f>ROUND(IF(AG$13=0,0,(AG$13-AG$14)*AG22/AG$13),2)</f>
        <v>0</v>
      </c>
      <c r="AH23" s="760"/>
      <c r="AI23" s="760"/>
      <c r="AJ23" s="760"/>
      <c r="AK23" s="760"/>
      <c r="AL23" s="760"/>
      <c r="AM23" s="11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89"/>
      <c r="BU23" s="189"/>
      <c r="BV23" s="189"/>
      <c r="BW23" s="189"/>
    </row>
    <row r="24" spans="2:75" s="12" customFormat="1" ht="12" customHeight="1">
      <c r="B24" s="10"/>
      <c r="C24" s="743" t="s">
        <v>511</v>
      </c>
      <c r="D24" s="743"/>
      <c r="E24" s="731" t="s">
        <v>504</v>
      </c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60">
        <f>ROUND(AG23*AG$15,2)</f>
        <v>0</v>
      </c>
      <c r="AH24" s="760"/>
      <c r="AI24" s="760"/>
      <c r="AJ24" s="760"/>
      <c r="AK24" s="760"/>
      <c r="AL24" s="760"/>
      <c r="AM24" s="11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89"/>
      <c r="BU24" s="189"/>
      <c r="BV24" s="189"/>
      <c r="BW24" s="189"/>
    </row>
    <row r="25" spans="2:75" s="12" customFormat="1" ht="12" customHeight="1">
      <c r="B25" s="10"/>
      <c r="C25" s="743" t="s">
        <v>512</v>
      </c>
      <c r="D25" s="743"/>
      <c r="E25" s="731" t="s">
        <v>505</v>
      </c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1"/>
      <c r="Y25" s="731"/>
      <c r="Z25" s="731"/>
      <c r="AA25" s="731"/>
      <c r="AB25" s="731"/>
      <c r="AC25" s="731"/>
      <c r="AD25" s="731"/>
      <c r="AE25" s="731"/>
      <c r="AF25" s="731"/>
      <c r="AG25" s="760">
        <f>AG24</f>
        <v>0</v>
      </c>
      <c r="AH25" s="760"/>
      <c r="AI25" s="760"/>
      <c r="AJ25" s="760"/>
      <c r="AK25" s="760"/>
      <c r="AL25" s="760"/>
      <c r="AM25" s="1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89"/>
      <c r="BU25" s="189"/>
      <c r="BV25" s="189"/>
      <c r="BW25" s="189"/>
    </row>
    <row r="26" spans="2:75" s="12" customFormat="1" ht="12" customHeight="1">
      <c r="B26" s="10"/>
      <c r="C26" s="743" t="s">
        <v>513</v>
      </c>
      <c r="D26" s="743"/>
      <c r="E26" s="731" t="s">
        <v>25</v>
      </c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741"/>
      <c r="AH26" s="741"/>
      <c r="AI26" s="741"/>
      <c r="AJ26" s="741"/>
      <c r="AK26" s="741"/>
      <c r="AL26" s="741"/>
      <c r="AM26" s="11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89"/>
      <c r="BU26" s="189"/>
      <c r="BV26" s="189"/>
      <c r="BW26" s="189"/>
    </row>
    <row r="27" spans="2:75" s="12" customFormat="1" ht="12" customHeight="1">
      <c r="B27" s="10"/>
      <c r="C27" s="743" t="s">
        <v>514</v>
      </c>
      <c r="D27" s="743"/>
      <c r="E27" s="731" t="s">
        <v>506</v>
      </c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29"/>
      <c r="AH27" s="729"/>
      <c r="AI27" s="729"/>
      <c r="AJ27" s="729"/>
      <c r="AK27" s="729"/>
      <c r="AL27" s="729"/>
      <c r="AM27" s="11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89"/>
      <c r="BU27" s="189"/>
      <c r="BV27" s="189"/>
      <c r="BW27" s="189"/>
    </row>
    <row r="28" spans="2:75" s="12" customFormat="1" ht="12" customHeight="1">
      <c r="B28" s="10"/>
      <c r="C28" s="743" t="s">
        <v>515</v>
      </c>
      <c r="D28" s="743"/>
      <c r="E28" s="731" t="s">
        <v>26</v>
      </c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29"/>
      <c r="AH28" s="729"/>
      <c r="AI28" s="729"/>
      <c r="AJ28" s="729"/>
      <c r="AK28" s="729"/>
      <c r="AL28" s="729"/>
      <c r="AM28" s="11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89"/>
      <c r="BU28" s="189"/>
      <c r="BV28" s="189"/>
      <c r="BW28" s="189"/>
    </row>
    <row r="29" spans="2:75" s="12" customFormat="1" ht="12" customHeight="1">
      <c r="B29" s="10"/>
      <c r="C29" s="772" t="s">
        <v>28</v>
      </c>
      <c r="D29" s="772"/>
      <c r="E29" s="773" t="s">
        <v>27</v>
      </c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3"/>
      <c r="T29" s="773"/>
      <c r="U29" s="773"/>
      <c r="V29" s="773"/>
      <c r="W29" s="773"/>
      <c r="X29" s="773"/>
      <c r="Y29" s="773"/>
      <c r="Z29" s="773"/>
      <c r="AA29" s="773"/>
      <c r="AB29" s="773"/>
      <c r="AC29" s="773"/>
      <c r="AD29" s="773"/>
      <c r="AE29" s="773"/>
      <c r="AF29" s="773"/>
      <c r="AG29" s="765"/>
      <c r="AH29" s="765"/>
      <c r="AI29" s="765"/>
      <c r="AJ29" s="765"/>
      <c r="AK29" s="765"/>
      <c r="AL29" s="765"/>
      <c r="AM29" s="11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89"/>
      <c r="BU29" s="189"/>
      <c r="BV29" s="189"/>
      <c r="BW29" s="189"/>
    </row>
    <row r="30" spans="2:75" s="12" customFormat="1" ht="6" customHeight="1">
      <c r="B30" s="10"/>
      <c r="C30" s="119"/>
      <c r="D30" s="11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120"/>
      <c r="AH30" s="120"/>
      <c r="AI30" s="120"/>
      <c r="AJ30" s="120"/>
      <c r="AK30" s="120"/>
      <c r="AL30" s="120"/>
      <c r="AM30" s="11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89"/>
      <c r="BU30" s="189"/>
      <c r="BV30" s="189"/>
      <c r="BW30" s="189"/>
    </row>
    <row r="31" spans="2:75" s="12" customFormat="1" ht="12" customHeight="1">
      <c r="B31" s="10"/>
      <c r="C31" s="114"/>
      <c r="D31" s="114"/>
      <c r="E31" s="114"/>
      <c r="F31" s="114"/>
      <c r="G31" s="114"/>
      <c r="H31" s="114"/>
      <c r="I31" s="114"/>
      <c r="J31" s="114"/>
      <c r="K31" s="114"/>
      <c r="L31" s="68"/>
      <c r="M31" s="68"/>
      <c r="N31" s="68"/>
      <c r="O31" s="68"/>
      <c r="P31" s="68"/>
      <c r="Q31" s="68"/>
      <c r="R31" s="66"/>
      <c r="S31" s="114"/>
      <c r="T31" s="114"/>
      <c r="U31" s="114"/>
      <c r="V31" s="114"/>
      <c r="W31" s="44" t="s">
        <v>538</v>
      </c>
      <c r="X31" s="198"/>
      <c r="Y31" s="61"/>
      <c r="Z31" s="198"/>
      <c r="AA31" s="44"/>
      <c r="AB31" s="198"/>
      <c r="AC31" s="594"/>
      <c r="AD31" s="594"/>
      <c r="AE31" s="594"/>
      <c r="AF31" s="595">
        <f>IF(O7=12,1,O7+1)</f>
        <v>2</v>
      </c>
      <c r="AG31" s="595"/>
      <c r="AH31" s="595"/>
      <c r="AI31" s="490">
        <f>IF(O7=12,U7+1,U7)</f>
        <v>44272</v>
      </c>
      <c r="AJ31" s="490"/>
      <c r="AK31" s="490"/>
      <c r="AL31" s="490"/>
      <c r="AM31" s="11"/>
      <c r="AO31" s="14"/>
      <c r="AP31" s="14"/>
      <c r="AQ31" s="14"/>
      <c r="AR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89"/>
      <c r="BU31" s="189"/>
      <c r="BV31" s="189"/>
      <c r="BW31" s="189"/>
    </row>
    <row r="32" spans="2:75" s="12" customFormat="1" ht="12" customHeight="1">
      <c r="B32" s="10"/>
      <c r="C32" s="114"/>
      <c r="D32" s="114"/>
      <c r="E32" s="114"/>
      <c r="F32" s="114"/>
      <c r="G32" s="114"/>
      <c r="H32" s="114"/>
      <c r="I32" s="114"/>
      <c r="J32" s="114"/>
      <c r="K32" s="114"/>
      <c r="L32" s="68"/>
      <c r="M32" s="68"/>
      <c r="N32" s="68"/>
      <c r="O32" s="68"/>
      <c r="P32" s="68"/>
      <c r="Q32" s="68"/>
      <c r="R32" s="66"/>
      <c r="S32" s="114"/>
      <c r="T32" s="114"/>
      <c r="U32" s="114"/>
      <c r="V32" s="114"/>
      <c r="W32" s="113"/>
      <c r="X32" s="113"/>
      <c r="Y32" s="113"/>
      <c r="Z32" s="113"/>
      <c r="AA32" s="44"/>
      <c r="AB32" s="198"/>
      <c r="AC32" s="659" t="s">
        <v>163</v>
      </c>
      <c r="AD32" s="659"/>
      <c r="AE32" s="659"/>
      <c r="AF32" s="491" t="s">
        <v>339</v>
      </c>
      <c r="AG32" s="491"/>
      <c r="AH32" s="491"/>
      <c r="AI32" s="491" t="s">
        <v>568</v>
      </c>
      <c r="AJ32" s="491"/>
      <c r="AK32" s="491"/>
      <c r="AL32" s="491"/>
      <c r="AM32" s="11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89"/>
      <c r="BU32" s="189"/>
      <c r="BV32" s="189"/>
      <c r="BW32" s="189"/>
    </row>
    <row r="33" spans="2:75" s="12" customFormat="1" ht="4.5" customHeight="1">
      <c r="B33" s="10"/>
      <c r="C33" s="114"/>
      <c r="D33" s="114"/>
      <c r="E33" s="114"/>
      <c r="F33" s="114"/>
      <c r="G33" s="114"/>
      <c r="H33" s="114"/>
      <c r="I33" s="114"/>
      <c r="J33" s="114"/>
      <c r="K33" s="114"/>
      <c r="L33" s="68"/>
      <c r="M33" s="68"/>
      <c r="N33" s="68"/>
      <c r="O33" s="68"/>
      <c r="P33" s="68"/>
      <c r="Q33" s="68"/>
      <c r="R33" s="66"/>
      <c r="S33" s="114"/>
      <c r="T33" s="114"/>
      <c r="U33" s="114"/>
      <c r="V33" s="114"/>
      <c r="W33" s="113"/>
      <c r="X33" s="113"/>
      <c r="Y33" s="113"/>
      <c r="Z33" s="113"/>
      <c r="AA33" s="44"/>
      <c r="AB33" s="198"/>
      <c r="AC33" s="381"/>
      <c r="AD33" s="381"/>
      <c r="AE33" s="381"/>
      <c r="AF33" s="380"/>
      <c r="AG33" s="380"/>
      <c r="AH33" s="380"/>
      <c r="AI33" s="380"/>
      <c r="AJ33" s="380"/>
      <c r="AK33" s="380"/>
      <c r="AL33" s="380"/>
      <c r="AM33" s="11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89"/>
      <c r="BU33" s="189"/>
      <c r="BV33" s="189"/>
      <c r="BW33" s="189"/>
    </row>
    <row r="34" spans="2:75" s="12" customFormat="1" ht="12" customHeight="1">
      <c r="B34" s="10"/>
      <c r="C34" s="722" t="s">
        <v>492</v>
      </c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724"/>
      <c r="AG34" s="728"/>
      <c r="AH34" s="728"/>
      <c r="AI34" s="728"/>
      <c r="AJ34" s="728"/>
      <c r="AK34" s="728"/>
      <c r="AL34" s="728"/>
      <c r="AM34" s="11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89"/>
      <c r="BU34" s="189"/>
      <c r="BV34" s="189"/>
      <c r="BW34" s="189"/>
    </row>
    <row r="35" spans="2:75" s="12" customFormat="1" ht="12" customHeight="1">
      <c r="B35" s="10"/>
      <c r="C35" s="725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7"/>
      <c r="AG35" s="728"/>
      <c r="AH35" s="728"/>
      <c r="AI35" s="728"/>
      <c r="AJ35" s="728"/>
      <c r="AK35" s="728"/>
      <c r="AL35" s="728"/>
      <c r="AM35" s="11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89"/>
      <c r="BU35" s="189"/>
      <c r="BV35" s="189"/>
      <c r="BW35" s="189"/>
    </row>
    <row r="36" spans="2:75" s="12" customFormat="1" ht="12" customHeight="1">
      <c r="B36" s="10"/>
      <c r="C36" s="722" t="s">
        <v>64</v>
      </c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4"/>
      <c r="AG36" s="728"/>
      <c r="AH36" s="728"/>
      <c r="AI36" s="728"/>
      <c r="AJ36" s="728"/>
      <c r="AK36" s="728"/>
      <c r="AL36" s="728"/>
      <c r="AM36" s="11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89"/>
      <c r="BU36" s="189"/>
      <c r="BV36" s="189"/>
      <c r="BW36" s="189"/>
    </row>
    <row r="37" spans="2:75" s="12" customFormat="1" ht="12" customHeight="1">
      <c r="B37" s="10"/>
      <c r="C37" s="725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26"/>
      <c r="AA37" s="726"/>
      <c r="AB37" s="726"/>
      <c r="AC37" s="726"/>
      <c r="AD37" s="726"/>
      <c r="AE37" s="726"/>
      <c r="AF37" s="727"/>
      <c r="AG37" s="728"/>
      <c r="AH37" s="728"/>
      <c r="AI37" s="728"/>
      <c r="AJ37" s="728"/>
      <c r="AK37" s="728"/>
      <c r="AL37" s="728"/>
      <c r="AM37" s="11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89"/>
      <c r="BU37" s="189"/>
      <c r="BV37" s="189"/>
      <c r="BW37" s="189"/>
    </row>
    <row r="38" spans="2:75" s="12" customFormat="1" ht="10.5" customHeight="1">
      <c r="B38" s="10"/>
      <c r="C38" s="119"/>
      <c r="D38" s="119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120"/>
      <c r="AH38" s="120"/>
      <c r="AI38" s="120"/>
      <c r="AJ38" s="120"/>
      <c r="AK38" s="120"/>
      <c r="AL38" s="120"/>
      <c r="AM38" s="11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89"/>
      <c r="BU38" s="189"/>
      <c r="BV38" s="189"/>
      <c r="BW38" s="189"/>
    </row>
    <row r="39" spans="2:75" s="12" customFormat="1" ht="10.5" customHeight="1">
      <c r="B39" s="10"/>
      <c r="C39" s="201" t="s">
        <v>493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66"/>
      <c r="O39" s="66"/>
      <c r="P39" s="66"/>
      <c r="Q39" s="66"/>
      <c r="R39" s="66"/>
      <c r="S39" s="176"/>
      <c r="T39" s="176"/>
      <c r="U39" s="176"/>
      <c r="V39" s="176"/>
      <c r="W39" s="176"/>
      <c r="X39" s="176"/>
      <c r="Y39" s="176"/>
      <c r="Z39" s="62"/>
      <c r="AA39" s="176"/>
      <c r="AB39" s="176"/>
      <c r="AC39" s="176"/>
      <c r="AD39" s="176"/>
      <c r="AE39" s="176"/>
      <c r="AF39" s="176"/>
      <c r="AG39" s="176"/>
      <c r="AH39" s="120"/>
      <c r="AI39" s="120"/>
      <c r="AJ39" s="120"/>
      <c r="AK39" s="120"/>
      <c r="AL39" s="120"/>
      <c r="AM39" s="11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89"/>
      <c r="BU39" s="189"/>
      <c r="BV39" s="189"/>
      <c r="BW39" s="189"/>
    </row>
    <row r="40" spans="2:75" s="12" customFormat="1" ht="10.5" customHeight="1">
      <c r="B40" s="10"/>
      <c r="C40" s="201" t="s">
        <v>494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66"/>
      <c r="O40" s="66"/>
      <c r="P40" s="66"/>
      <c r="Q40" s="66"/>
      <c r="R40" s="66"/>
      <c r="S40" s="719"/>
      <c r="T40" s="719"/>
      <c r="U40" s="719"/>
      <c r="V40" s="719"/>
      <c r="W40" s="719"/>
      <c r="X40" s="719"/>
      <c r="Y40" s="719"/>
      <c r="Z40" s="67"/>
      <c r="AA40" s="719"/>
      <c r="AB40" s="719"/>
      <c r="AC40" s="719"/>
      <c r="AD40" s="719"/>
      <c r="AE40" s="719"/>
      <c r="AF40" s="719"/>
      <c r="AG40" s="719"/>
      <c r="AH40" s="120"/>
      <c r="AI40" s="120"/>
      <c r="AJ40" s="120"/>
      <c r="AK40" s="120"/>
      <c r="AL40" s="120"/>
      <c r="AM40" s="11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89"/>
      <c r="BU40" s="189"/>
      <c r="BV40" s="189"/>
      <c r="BW40" s="189"/>
    </row>
    <row r="41" spans="2:75" s="12" customFormat="1" ht="10.5" customHeight="1">
      <c r="B41" s="10"/>
      <c r="C41" s="62"/>
      <c r="D41" s="62"/>
      <c r="E41" s="62"/>
      <c r="F41" s="62"/>
      <c r="G41" s="62"/>
      <c r="H41" s="62"/>
      <c r="I41" s="62"/>
      <c r="J41" s="68"/>
      <c r="K41" s="68"/>
      <c r="L41" s="68"/>
      <c r="M41" s="68"/>
      <c r="N41" s="68"/>
      <c r="O41" s="68"/>
      <c r="P41" s="68"/>
      <c r="Q41" s="68"/>
      <c r="R41" s="66"/>
      <c r="S41" s="720" t="s">
        <v>560</v>
      </c>
      <c r="T41" s="720"/>
      <c r="U41" s="720"/>
      <c r="V41" s="720"/>
      <c r="W41" s="720"/>
      <c r="X41" s="720"/>
      <c r="Y41" s="720"/>
      <c r="Z41" s="62"/>
      <c r="AA41" s="721" t="s">
        <v>559</v>
      </c>
      <c r="AB41" s="721"/>
      <c r="AC41" s="721"/>
      <c r="AD41" s="721"/>
      <c r="AE41" s="721"/>
      <c r="AF41" s="721"/>
      <c r="AG41" s="721"/>
      <c r="AH41" s="120"/>
      <c r="AI41" s="120"/>
      <c r="AJ41" s="120"/>
      <c r="AK41" s="120"/>
      <c r="AL41" s="120"/>
      <c r="AM41" s="11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89"/>
      <c r="BU41" s="189"/>
      <c r="BV41" s="189"/>
      <c r="BW41" s="189"/>
    </row>
    <row r="42" spans="2:75" s="12" customFormat="1" ht="10.5" customHeight="1">
      <c r="B42" s="10"/>
      <c r="C42" s="718" t="s">
        <v>442</v>
      </c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66"/>
      <c r="S42" s="114"/>
      <c r="T42" s="114"/>
      <c r="U42" s="114"/>
      <c r="V42" s="114"/>
      <c r="W42" s="114"/>
      <c r="X42" s="114"/>
      <c r="Y42" s="114"/>
      <c r="Z42" s="62"/>
      <c r="AA42" s="115"/>
      <c r="AB42" s="115"/>
      <c r="AC42" s="115"/>
      <c r="AD42" s="115"/>
      <c r="AE42" s="115"/>
      <c r="AF42" s="115"/>
      <c r="AG42" s="115"/>
      <c r="AH42" s="120"/>
      <c r="AI42" s="120"/>
      <c r="AJ42" s="120"/>
      <c r="AK42" s="120"/>
      <c r="AL42" s="120"/>
      <c r="AM42" s="11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89"/>
      <c r="BU42" s="189"/>
      <c r="BV42" s="189"/>
      <c r="BW42" s="189"/>
    </row>
    <row r="43" spans="2:75" s="12" customFormat="1" ht="10.5" customHeight="1">
      <c r="B43" s="10"/>
      <c r="C43" s="718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66"/>
      <c r="S43" s="719"/>
      <c r="T43" s="719"/>
      <c r="U43" s="719"/>
      <c r="V43" s="719"/>
      <c r="W43" s="719"/>
      <c r="X43" s="719"/>
      <c r="Y43" s="719"/>
      <c r="Z43" s="67"/>
      <c r="AA43" s="719"/>
      <c r="AB43" s="719"/>
      <c r="AC43" s="719"/>
      <c r="AD43" s="719"/>
      <c r="AE43" s="719"/>
      <c r="AF43" s="719"/>
      <c r="AG43" s="719"/>
      <c r="AH43" s="120"/>
      <c r="AI43" s="120"/>
      <c r="AJ43" s="120"/>
      <c r="AK43" s="120"/>
      <c r="AL43" s="120"/>
      <c r="AM43" s="11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89"/>
      <c r="BU43" s="189"/>
      <c r="BV43" s="189"/>
      <c r="BW43" s="189"/>
    </row>
    <row r="44" spans="2:75" s="12" customFormat="1" ht="10.5" customHeight="1">
      <c r="B44" s="10"/>
      <c r="C44" s="62"/>
      <c r="D44" s="62"/>
      <c r="E44" s="62"/>
      <c r="F44" s="62"/>
      <c r="G44" s="62"/>
      <c r="H44" s="62"/>
      <c r="I44" s="62"/>
      <c r="J44" s="68"/>
      <c r="K44" s="68"/>
      <c r="L44" s="68"/>
      <c r="M44" s="68"/>
      <c r="N44" s="68"/>
      <c r="O44" s="68"/>
      <c r="P44" s="68"/>
      <c r="Q44" s="68"/>
      <c r="R44" s="66"/>
      <c r="S44" s="720" t="s">
        <v>560</v>
      </c>
      <c r="T44" s="720"/>
      <c r="U44" s="720"/>
      <c r="V44" s="720"/>
      <c r="W44" s="720"/>
      <c r="X44" s="720"/>
      <c r="Y44" s="720"/>
      <c r="Z44" s="62"/>
      <c r="AA44" s="721" t="s">
        <v>559</v>
      </c>
      <c r="AB44" s="721"/>
      <c r="AC44" s="721"/>
      <c r="AD44" s="721"/>
      <c r="AE44" s="721"/>
      <c r="AF44" s="721"/>
      <c r="AG44" s="721"/>
      <c r="AH44" s="120"/>
      <c r="AI44" s="120"/>
      <c r="AJ44" s="120"/>
      <c r="AK44" s="120"/>
      <c r="AL44" s="120"/>
      <c r="AM44" s="11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89"/>
      <c r="BU44" s="189"/>
      <c r="BV44" s="189"/>
      <c r="BW44" s="189"/>
    </row>
    <row r="45" spans="2:75" s="12" customFormat="1" ht="10.5" customHeight="1">
      <c r="B45" s="10"/>
      <c r="C45" s="62" t="s">
        <v>443</v>
      </c>
      <c r="D45" s="62"/>
      <c r="E45" s="62"/>
      <c r="F45" s="62"/>
      <c r="G45" s="62"/>
      <c r="H45" s="62"/>
      <c r="I45" s="62"/>
      <c r="J45" s="68"/>
      <c r="K45" s="68"/>
      <c r="L45" s="68"/>
      <c r="M45" s="68"/>
      <c r="N45" s="68"/>
      <c r="O45" s="68"/>
      <c r="P45" s="68"/>
      <c r="Q45" s="68"/>
      <c r="R45" s="66"/>
      <c r="S45" s="114"/>
      <c r="T45" s="114"/>
      <c r="U45" s="114"/>
      <c r="V45" s="114"/>
      <c r="W45" s="114"/>
      <c r="X45" s="114"/>
      <c r="Y45" s="114"/>
      <c r="Z45" s="62"/>
      <c r="AA45" s="115"/>
      <c r="AB45" s="115"/>
      <c r="AC45" s="115"/>
      <c r="AD45" s="115"/>
      <c r="AE45" s="115"/>
      <c r="AF45" s="115"/>
      <c r="AG45" s="115"/>
      <c r="AH45" s="120"/>
      <c r="AI45" s="120"/>
      <c r="AJ45" s="120"/>
      <c r="AK45" s="120"/>
      <c r="AL45" s="120"/>
      <c r="AM45" s="11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89"/>
      <c r="BU45" s="189"/>
      <c r="BV45" s="189"/>
      <c r="BW45" s="189"/>
    </row>
    <row r="46" spans="2:75" s="12" customFormat="1" ht="10.5" customHeight="1">
      <c r="B46" s="10"/>
      <c r="C46" s="62" t="s">
        <v>444</v>
      </c>
      <c r="D46" s="62"/>
      <c r="E46" s="62"/>
      <c r="F46" s="62"/>
      <c r="G46" s="62"/>
      <c r="H46" s="62"/>
      <c r="I46" s="62"/>
      <c r="J46" s="68"/>
      <c r="K46" s="68"/>
      <c r="L46" s="68"/>
      <c r="M46" s="68"/>
      <c r="N46" s="68"/>
      <c r="O46" s="68"/>
      <c r="P46" s="68"/>
      <c r="Q46" s="68"/>
      <c r="R46" s="66"/>
      <c r="S46" s="114"/>
      <c r="T46" s="114"/>
      <c r="U46" s="114"/>
      <c r="V46" s="114"/>
      <c r="W46" s="114"/>
      <c r="X46" s="114"/>
      <c r="Y46" s="114"/>
      <c r="Z46" s="62"/>
      <c r="AA46" s="115"/>
      <c r="AB46" s="115"/>
      <c r="AC46" s="115"/>
      <c r="AD46" s="115"/>
      <c r="AE46" s="115"/>
      <c r="AF46" s="115"/>
      <c r="AG46" s="115"/>
      <c r="AH46" s="120"/>
      <c r="AI46" s="120"/>
      <c r="AJ46" s="120"/>
      <c r="AK46" s="120"/>
      <c r="AL46" s="120"/>
      <c r="AM46" s="11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89"/>
      <c r="BU46" s="189"/>
      <c r="BV46" s="189"/>
      <c r="BW46" s="189"/>
    </row>
    <row r="47" spans="2:75" s="12" customFormat="1" ht="10.5" customHeight="1">
      <c r="B47" s="10"/>
      <c r="C47" s="62" t="s">
        <v>445</v>
      </c>
      <c r="D47" s="62"/>
      <c r="E47" s="62"/>
      <c r="F47" s="62"/>
      <c r="G47" s="62"/>
      <c r="H47" s="62"/>
      <c r="I47" s="62"/>
      <c r="J47" s="68"/>
      <c r="K47" s="68"/>
      <c r="L47" s="68"/>
      <c r="M47" s="68"/>
      <c r="N47" s="68"/>
      <c r="O47" s="68"/>
      <c r="P47" s="68"/>
      <c r="Q47" s="68"/>
      <c r="R47" s="66"/>
      <c r="S47" s="114"/>
      <c r="T47" s="114"/>
      <c r="U47" s="114"/>
      <c r="V47" s="114"/>
      <c r="W47" s="114"/>
      <c r="X47" s="114"/>
      <c r="Y47" s="114"/>
      <c r="Z47" s="62"/>
      <c r="AA47" s="115"/>
      <c r="AB47" s="115"/>
      <c r="AC47" s="115"/>
      <c r="AD47" s="115"/>
      <c r="AE47" s="115"/>
      <c r="AF47" s="115"/>
      <c r="AG47" s="115"/>
      <c r="AH47" s="120"/>
      <c r="AI47" s="120"/>
      <c r="AJ47" s="120"/>
      <c r="AK47" s="120"/>
      <c r="AL47" s="120"/>
      <c r="AM47" s="11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89"/>
      <c r="BU47" s="189"/>
      <c r="BV47" s="189"/>
      <c r="BW47" s="189"/>
    </row>
    <row r="48" spans="2:75" s="12" customFormat="1" ht="10.5" customHeight="1">
      <c r="B48" s="10"/>
      <c r="C48" s="62" t="s">
        <v>446</v>
      </c>
      <c r="D48" s="62"/>
      <c r="E48" s="62"/>
      <c r="F48" s="62"/>
      <c r="G48" s="62"/>
      <c r="H48" s="62"/>
      <c r="I48" s="62"/>
      <c r="J48" s="68"/>
      <c r="K48" s="68"/>
      <c r="L48" s="68"/>
      <c r="M48" s="68"/>
      <c r="N48" s="68"/>
      <c r="O48" s="68"/>
      <c r="P48" s="68"/>
      <c r="Q48" s="68"/>
      <c r="R48" s="66"/>
      <c r="S48" s="114"/>
      <c r="T48" s="114"/>
      <c r="U48" s="114"/>
      <c r="V48" s="114"/>
      <c r="W48" s="114"/>
      <c r="X48" s="114"/>
      <c r="Y48" s="114"/>
      <c r="Z48" s="62"/>
      <c r="AA48" s="115"/>
      <c r="AB48" s="115"/>
      <c r="AC48" s="115"/>
      <c r="AD48" s="115"/>
      <c r="AE48" s="115"/>
      <c r="AF48" s="115"/>
      <c r="AG48" s="115"/>
      <c r="AH48" s="120"/>
      <c r="AI48" s="120"/>
      <c r="AJ48" s="120"/>
      <c r="AK48" s="120"/>
      <c r="AL48" s="120"/>
      <c r="AM48" s="11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89"/>
      <c r="BU48" s="189"/>
      <c r="BV48" s="189"/>
      <c r="BW48" s="189"/>
    </row>
    <row r="49" spans="2:75" s="12" customFormat="1" ht="10.5" customHeight="1">
      <c r="B49" s="10"/>
      <c r="C49" s="62"/>
      <c r="D49" s="62"/>
      <c r="E49" s="62"/>
      <c r="F49" s="62"/>
      <c r="G49" s="62"/>
      <c r="H49" s="62"/>
      <c r="I49" s="62"/>
      <c r="J49" s="68"/>
      <c r="K49" s="68"/>
      <c r="L49" s="68"/>
      <c r="M49" s="68"/>
      <c r="N49" s="68"/>
      <c r="O49" s="68"/>
      <c r="P49" s="68"/>
      <c r="Q49" s="68"/>
      <c r="R49" s="66"/>
      <c r="S49" s="114"/>
      <c r="T49" s="114"/>
      <c r="U49" s="114"/>
      <c r="V49" s="114"/>
      <c r="W49" s="114"/>
      <c r="X49" s="114"/>
      <c r="Y49" s="114"/>
      <c r="Z49" s="62"/>
      <c r="AA49" s="115"/>
      <c r="AB49" s="115"/>
      <c r="AC49" s="115"/>
      <c r="AD49" s="115"/>
      <c r="AE49" s="115"/>
      <c r="AF49" s="115"/>
      <c r="AG49" s="115"/>
      <c r="AH49" s="120"/>
      <c r="AI49" s="120"/>
      <c r="AJ49" s="120"/>
      <c r="AK49" s="120"/>
      <c r="AL49" s="120"/>
      <c r="AM49" s="11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89"/>
      <c r="BU49" s="189"/>
      <c r="BV49" s="189"/>
      <c r="BW49" s="189"/>
    </row>
    <row r="50" spans="2:75" s="12" customFormat="1" ht="10.5" customHeight="1">
      <c r="B50" s="10"/>
      <c r="C50" s="62" t="s">
        <v>351</v>
      </c>
      <c r="D50" s="62"/>
      <c r="E50" s="62"/>
      <c r="F50" s="62"/>
      <c r="G50" s="62"/>
      <c r="H50" s="62"/>
      <c r="I50" s="62"/>
      <c r="J50" s="68"/>
      <c r="K50" s="68"/>
      <c r="L50" s="68"/>
      <c r="M50" s="68"/>
      <c r="N50" s="68"/>
      <c r="O50" s="68"/>
      <c r="P50" s="68"/>
      <c r="Q50" s="68"/>
      <c r="R50" s="66"/>
      <c r="S50" s="114"/>
      <c r="T50" s="114"/>
      <c r="U50" s="114"/>
      <c r="V50" s="114"/>
      <c r="W50" s="114"/>
      <c r="X50" s="114"/>
      <c r="Y50" s="114"/>
      <c r="Z50" s="62"/>
      <c r="AA50" s="115"/>
      <c r="AB50" s="115"/>
      <c r="AC50" s="115"/>
      <c r="AD50" s="115"/>
      <c r="AE50" s="115"/>
      <c r="AF50" s="115"/>
      <c r="AG50" s="115"/>
      <c r="AH50" s="120"/>
      <c r="AI50" s="120"/>
      <c r="AJ50" s="120"/>
      <c r="AK50" s="120"/>
      <c r="AL50" s="120"/>
      <c r="AM50" s="11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89"/>
      <c r="BU50" s="189"/>
      <c r="BV50" s="189"/>
      <c r="BW50" s="189"/>
    </row>
    <row r="51" spans="2:75" s="12" customFormat="1" ht="10.5" customHeight="1">
      <c r="B51" s="10"/>
      <c r="C51" s="716"/>
      <c r="D51" s="716"/>
      <c r="E51" s="716"/>
      <c r="F51" s="716"/>
      <c r="G51" s="716"/>
      <c r="H51" s="716"/>
      <c r="I51" s="716"/>
      <c r="J51" s="717">
        <v>2019</v>
      </c>
      <c r="K51" s="717"/>
      <c r="L51" s="717"/>
      <c r="M51" s="717"/>
      <c r="N51" s="47"/>
      <c r="O51" s="47"/>
      <c r="P51" s="202"/>
      <c r="Q51" s="19"/>
      <c r="R51" s="66"/>
      <c r="S51" s="114"/>
      <c r="T51" s="114"/>
      <c r="U51" s="114"/>
      <c r="V51" s="114"/>
      <c r="W51" s="114"/>
      <c r="X51" s="114"/>
      <c r="Y51" s="114"/>
      <c r="Z51" s="62"/>
      <c r="AA51" s="115"/>
      <c r="AB51" s="115"/>
      <c r="AC51" s="115"/>
      <c r="AD51" s="115"/>
      <c r="AE51" s="115"/>
      <c r="AF51" s="115"/>
      <c r="AG51" s="115"/>
      <c r="AH51" s="120"/>
      <c r="AI51" s="120"/>
      <c r="AJ51" s="120"/>
      <c r="AK51" s="120"/>
      <c r="AL51" s="120"/>
      <c r="AM51" s="11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89"/>
      <c r="BU51" s="189"/>
      <c r="BV51" s="189"/>
      <c r="BW51" s="189"/>
    </row>
    <row r="52" spans="2:75" s="12" customFormat="1" ht="10.5" customHeight="1">
      <c r="B52" s="10"/>
      <c r="C52" s="592" t="s">
        <v>340</v>
      </c>
      <c r="D52" s="592"/>
      <c r="E52" s="592"/>
      <c r="F52" s="592"/>
      <c r="G52" s="573" t="s">
        <v>339</v>
      </c>
      <c r="H52" s="573"/>
      <c r="I52" s="573"/>
      <c r="J52" s="573" t="s">
        <v>568</v>
      </c>
      <c r="K52" s="573"/>
      <c r="L52" s="573"/>
      <c r="M52" s="573"/>
      <c r="N52" s="47"/>
      <c r="O52" s="47"/>
      <c r="P52" s="174"/>
      <c r="Q52" s="174"/>
      <c r="R52" s="66"/>
      <c r="S52" s="114"/>
      <c r="T52" s="114"/>
      <c r="U52" s="114"/>
      <c r="V52" s="114"/>
      <c r="W52" s="114"/>
      <c r="X52" s="114"/>
      <c r="Y52" s="114"/>
      <c r="Z52" s="62"/>
      <c r="AA52" s="115"/>
      <c r="AB52" s="115"/>
      <c r="AC52" s="115"/>
      <c r="AD52" s="115"/>
      <c r="AE52" s="115"/>
      <c r="AF52" s="115"/>
      <c r="AG52" s="115"/>
      <c r="AH52" s="120"/>
      <c r="AI52" s="120"/>
      <c r="AJ52" s="120"/>
      <c r="AK52" s="120"/>
      <c r="AL52" s="120"/>
      <c r="AM52" s="11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89"/>
      <c r="BU52" s="189"/>
      <c r="BV52" s="189"/>
      <c r="BW52" s="189"/>
    </row>
    <row r="53" spans="2:75" s="12" customFormat="1" ht="4.5" customHeight="1">
      <c r="B53" s="10"/>
      <c r="C53" s="180"/>
      <c r="D53" s="180"/>
      <c r="E53" s="180"/>
      <c r="F53" s="180"/>
      <c r="G53" s="180"/>
      <c r="H53" s="180"/>
      <c r="I53" s="32"/>
      <c r="J53" s="32"/>
      <c r="K53" s="32"/>
      <c r="L53" s="32"/>
      <c r="M53" s="32"/>
      <c r="N53" s="32"/>
      <c r="O53" s="32"/>
      <c r="P53" s="169"/>
      <c r="Q53" s="169"/>
      <c r="R53" s="169"/>
      <c r="S53" s="169"/>
      <c r="T53" s="169"/>
      <c r="U53" s="174"/>
      <c r="V53" s="46"/>
      <c r="W53" s="32"/>
      <c r="X53" s="46"/>
      <c r="Y53" s="32"/>
      <c r="Z53" s="32"/>
      <c r="AA53" s="32"/>
      <c r="AB53" s="32"/>
      <c r="AC53" s="32"/>
      <c r="AD53" s="32"/>
      <c r="AE53" s="19"/>
      <c r="AF53" s="19"/>
      <c r="AG53" s="19"/>
      <c r="AH53" s="19"/>
      <c r="AI53" s="19"/>
      <c r="AJ53" s="19"/>
      <c r="AK53" s="19"/>
      <c r="AL53" s="19"/>
      <c r="AM53" s="11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89"/>
      <c r="BU53" s="189"/>
      <c r="BV53" s="189"/>
      <c r="BW53" s="189"/>
    </row>
    <row r="54" spans="2:75" s="12" customFormat="1" ht="9.75" customHeight="1">
      <c r="B54" s="10"/>
      <c r="C54" s="709" t="s">
        <v>420</v>
      </c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710"/>
      <c r="T54" s="710"/>
      <c r="U54" s="710"/>
      <c r="V54" s="710"/>
      <c r="W54" s="710"/>
      <c r="X54" s="710"/>
      <c r="Y54" s="710"/>
      <c r="Z54" s="710"/>
      <c r="AA54" s="710"/>
      <c r="AB54" s="710"/>
      <c r="AC54" s="710"/>
      <c r="AD54" s="710"/>
      <c r="AE54" s="710"/>
      <c r="AF54" s="710"/>
      <c r="AG54" s="710"/>
      <c r="AH54" s="710"/>
      <c r="AI54" s="710"/>
      <c r="AJ54" s="710"/>
      <c r="AK54" s="710"/>
      <c r="AL54" s="710"/>
      <c r="AM54" s="11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89"/>
      <c r="BU54" s="189"/>
      <c r="BV54" s="189"/>
      <c r="BW54" s="189"/>
    </row>
    <row r="55" spans="2:75" s="12" customFormat="1" ht="9.75" customHeight="1">
      <c r="B55" s="10"/>
      <c r="C55" s="711" t="s">
        <v>65</v>
      </c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2"/>
      <c r="S55" s="712"/>
      <c r="T55" s="712"/>
      <c r="U55" s="712"/>
      <c r="V55" s="712"/>
      <c r="W55" s="712"/>
      <c r="X55" s="712"/>
      <c r="Y55" s="712"/>
      <c r="Z55" s="712"/>
      <c r="AA55" s="712"/>
      <c r="AB55" s="712"/>
      <c r="AC55" s="712"/>
      <c r="AD55" s="712"/>
      <c r="AE55" s="712"/>
      <c r="AF55" s="712"/>
      <c r="AG55" s="712"/>
      <c r="AH55" s="712"/>
      <c r="AI55" s="712"/>
      <c r="AJ55" s="712"/>
      <c r="AK55" s="712"/>
      <c r="AL55" s="712"/>
      <c r="AM55" s="11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89"/>
      <c r="BU55" s="189"/>
      <c r="BV55" s="189"/>
      <c r="BW55" s="189"/>
    </row>
    <row r="56" spans="2:75" s="12" customFormat="1" ht="9.75" customHeight="1">
      <c r="B56" s="10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2"/>
      <c r="S56" s="712"/>
      <c r="T56" s="712"/>
      <c r="U56" s="712"/>
      <c r="V56" s="712"/>
      <c r="W56" s="712"/>
      <c r="X56" s="712"/>
      <c r="Y56" s="712"/>
      <c r="Z56" s="712"/>
      <c r="AA56" s="712"/>
      <c r="AB56" s="712"/>
      <c r="AC56" s="712"/>
      <c r="AD56" s="712"/>
      <c r="AE56" s="712"/>
      <c r="AF56" s="712"/>
      <c r="AG56" s="712"/>
      <c r="AH56" s="712"/>
      <c r="AI56" s="712"/>
      <c r="AJ56" s="712"/>
      <c r="AK56" s="712"/>
      <c r="AL56" s="712"/>
      <c r="AM56" s="11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89"/>
      <c r="BU56" s="189"/>
      <c r="BV56" s="189"/>
      <c r="BW56" s="189"/>
    </row>
    <row r="57" spans="2:75" s="12" customFormat="1" ht="9.75" customHeight="1">
      <c r="B57" s="10"/>
      <c r="C57" s="713" t="s">
        <v>421</v>
      </c>
      <c r="D57" s="714"/>
      <c r="E57" s="714"/>
      <c r="F57" s="714"/>
      <c r="G57" s="714"/>
      <c r="H57" s="714"/>
      <c r="I57" s="714"/>
      <c r="J57" s="714"/>
      <c r="K57" s="714"/>
      <c r="L57" s="714"/>
      <c r="M57" s="714"/>
      <c r="N57" s="714"/>
      <c r="O57" s="714"/>
      <c r="P57" s="714"/>
      <c r="Q57" s="714"/>
      <c r="R57" s="714"/>
      <c r="S57" s="714"/>
      <c r="T57" s="714"/>
      <c r="U57" s="714"/>
      <c r="V57" s="714"/>
      <c r="W57" s="714"/>
      <c r="X57" s="714"/>
      <c r="Y57" s="714"/>
      <c r="Z57" s="714"/>
      <c r="AA57" s="714"/>
      <c r="AB57" s="714"/>
      <c r="AC57" s="714"/>
      <c r="AD57" s="714"/>
      <c r="AE57" s="714"/>
      <c r="AF57" s="714"/>
      <c r="AG57" s="714"/>
      <c r="AH57" s="714"/>
      <c r="AI57" s="714"/>
      <c r="AJ57" s="714"/>
      <c r="AK57" s="714"/>
      <c r="AL57" s="714"/>
      <c r="AM57" s="11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89"/>
      <c r="BU57" s="189"/>
      <c r="BV57" s="189"/>
      <c r="BW57" s="189"/>
    </row>
    <row r="58" spans="2:75" s="12" customFormat="1" ht="9.75" customHeight="1">
      <c r="B58" s="10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  <c r="AL58" s="714"/>
      <c r="AM58" s="11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89"/>
      <c r="BU58" s="189"/>
      <c r="BV58" s="189"/>
      <c r="BW58" s="189"/>
    </row>
    <row r="59" spans="2:75" s="12" customFormat="1" ht="9.75" customHeight="1">
      <c r="B59" s="10"/>
      <c r="C59" s="197" t="s">
        <v>422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1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89"/>
      <c r="BU59" s="189"/>
      <c r="BV59" s="189"/>
      <c r="BW59" s="189"/>
    </row>
    <row r="60" spans="2:75" s="12" customFormat="1" ht="9.75" customHeight="1">
      <c r="B60" s="10"/>
      <c r="C60" s="704" t="s">
        <v>66</v>
      </c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715"/>
      <c r="Q60" s="715"/>
      <c r="R60" s="715"/>
      <c r="S60" s="715"/>
      <c r="T60" s="715"/>
      <c r="U60" s="715"/>
      <c r="V60" s="715"/>
      <c r="W60" s="715"/>
      <c r="X60" s="715"/>
      <c r="Y60" s="715"/>
      <c r="Z60" s="715"/>
      <c r="AA60" s="715"/>
      <c r="AB60" s="715"/>
      <c r="AC60" s="715"/>
      <c r="AD60" s="715"/>
      <c r="AE60" s="715"/>
      <c r="AF60" s="715"/>
      <c r="AG60" s="715"/>
      <c r="AH60" s="715"/>
      <c r="AI60" s="715"/>
      <c r="AJ60" s="715"/>
      <c r="AK60" s="715"/>
      <c r="AL60" s="715"/>
      <c r="AM60" s="11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89"/>
      <c r="BU60" s="189"/>
      <c r="BV60" s="189"/>
      <c r="BW60" s="189"/>
    </row>
    <row r="61" spans="2:75" s="12" customFormat="1" ht="9.75" customHeight="1">
      <c r="B61" s="10"/>
      <c r="C61" s="704"/>
      <c r="D61" s="715"/>
      <c r="E61" s="715"/>
      <c r="F61" s="715"/>
      <c r="G61" s="715"/>
      <c r="H61" s="715"/>
      <c r="I61" s="715"/>
      <c r="J61" s="715"/>
      <c r="K61" s="715"/>
      <c r="L61" s="715"/>
      <c r="M61" s="715"/>
      <c r="N61" s="715"/>
      <c r="O61" s="715"/>
      <c r="P61" s="715"/>
      <c r="Q61" s="715"/>
      <c r="R61" s="715"/>
      <c r="S61" s="715"/>
      <c r="T61" s="715"/>
      <c r="U61" s="715"/>
      <c r="V61" s="715"/>
      <c r="W61" s="715"/>
      <c r="X61" s="715"/>
      <c r="Y61" s="715"/>
      <c r="Z61" s="715"/>
      <c r="AA61" s="715"/>
      <c r="AB61" s="715"/>
      <c r="AC61" s="715"/>
      <c r="AD61" s="715"/>
      <c r="AE61" s="715"/>
      <c r="AF61" s="715"/>
      <c r="AG61" s="715"/>
      <c r="AH61" s="715"/>
      <c r="AI61" s="715"/>
      <c r="AJ61" s="715"/>
      <c r="AK61" s="715"/>
      <c r="AL61" s="715"/>
      <c r="AM61" s="11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89"/>
      <c r="BU61" s="189"/>
      <c r="BV61" s="189"/>
      <c r="BW61" s="189"/>
    </row>
    <row r="62" spans="2:75" s="12" customFormat="1" ht="9.75" customHeight="1">
      <c r="B62" s="10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715"/>
      <c r="Q62" s="715"/>
      <c r="R62" s="715"/>
      <c r="S62" s="715"/>
      <c r="T62" s="715"/>
      <c r="U62" s="715"/>
      <c r="V62" s="715"/>
      <c r="W62" s="715"/>
      <c r="X62" s="715"/>
      <c r="Y62" s="715"/>
      <c r="Z62" s="715"/>
      <c r="AA62" s="715"/>
      <c r="AB62" s="715"/>
      <c r="AC62" s="715"/>
      <c r="AD62" s="715"/>
      <c r="AE62" s="715"/>
      <c r="AF62" s="715"/>
      <c r="AG62" s="715"/>
      <c r="AH62" s="715"/>
      <c r="AI62" s="715"/>
      <c r="AJ62" s="715"/>
      <c r="AK62" s="715"/>
      <c r="AL62" s="715"/>
      <c r="AM62" s="11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89"/>
      <c r="BU62" s="189"/>
      <c r="BV62" s="189"/>
      <c r="BW62" s="189"/>
    </row>
    <row r="63" spans="2:75" s="12" customFormat="1" ht="9.75" customHeight="1">
      <c r="B63" s="10"/>
      <c r="C63" s="704" t="s">
        <v>67</v>
      </c>
      <c r="D63" s="704"/>
      <c r="E63" s="704"/>
      <c r="F63" s="704"/>
      <c r="G63" s="704"/>
      <c r="H63" s="704"/>
      <c r="I63" s="704"/>
      <c r="J63" s="704"/>
      <c r="K63" s="704"/>
      <c r="L63" s="704"/>
      <c r="M63" s="704"/>
      <c r="N63" s="704"/>
      <c r="O63" s="704"/>
      <c r="P63" s="704"/>
      <c r="Q63" s="704"/>
      <c r="R63" s="704"/>
      <c r="S63" s="704"/>
      <c r="T63" s="704"/>
      <c r="U63" s="704"/>
      <c r="V63" s="704"/>
      <c r="W63" s="704"/>
      <c r="X63" s="704"/>
      <c r="Y63" s="704"/>
      <c r="Z63" s="704"/>
      <c r="AA63" s="704"/>
      <c r="AB63" s="704"/>
      <c r="AC63" s="704"/>
      <c r="AD63" s="704"/>
      <c r="AE63" s="704"/>
      <c r="AF63" s="704"/>
      <c r="AG63" s="704"/>
      <c r="AH63" s="704"/>
      <c r="AI63" s="704"/>
      <c r="AJ63" s="704"/>
      <c r="AK63" s="704"/>
      <c r="AL63" s="704"/>
      <c r="AM63" s="11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89"/>
      <c r="BU63" s="189"/>
      <c r="BV63" s="189"/>
      <c r="BW63" s="189"/>
    </row>
    <row r="64" spans="2:75" s="12" customFormat="1" ht="9.75" customHeight="1">
      <c r="B64" s="10"/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4"/>
      <c r="V64" s="704"/>
      <c r="W64" s="704"/>
      <c r="X64" s="704"/>
      <c r="Y64" s="704"/>
      <c r="Z64" s="704"/>
      <c r="AA64" s="704"/>
      <c r="AB64" s="704"/>
      <c r="AC64" s="704"/>
      <c r="AD64" s="704"/>
      <c r="AE64" s="704"/>
      <c r="AF64" s="704"/>
      <c r="AG64" s="704"/>
      <c r="AH64" s="704"/>
      <c r="AI64" s="704"/>
      <c r="AJ64" s="704"/>
      <c r="AK64" s="704"/>
      <c r="AL64" s="704"/>
      <c r="AM64" s="11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89"/>
      <c r="BU64" s="189"/>
      <c r="BV64" s="189"/>
      <c r="BW64" s="189"/>
    </row>
    <row r="65" spans="2:75" s="12" customFormat="1" ht="9.75" customHeight="1">
      <c r="B65" s="10"/>
      <c r="C65" s="199" t="s">
        <v>68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11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89"/>
      <c r="BU65" s="189"/>
      <c r="BV65" s="189"/>
      <c r="BW65" s="189"/>
    </row>
    <row r="66" spans="2:75" s="12" customFormat="1" ht="9.75" customHeight="1">
      <c r="B66" s="10"/>
      <c r="C66" s="199" t="s">
        <v>69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11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89"/>
      <c r="BU66" s="189"/>
      <c r="BV66" s="189"/>
      <c r="BW66" s="189"/>
    </row>
    <row r="67" spans="2:75" s="12" customFormat="1" ht="9.75" customHeight="1">
      <c r="B67" s="10"/>
      <c r="C67" s="705" t="s">
        <v>70</v>
      </c>
      <c r="D67" s="706"/>
      <c r="E67" s="706"/>
      <c r="F67" s="706"/>
      <c r="G67" s="706"/>
      <c r="H67" s="706"/>
      <c r="I67" s="706"/>
      <c r="J67" s="706"/>
      <c r="K67" s="706"/>
      <c r="L67" s="706"/>
      <c r="M67" s="706"/>
      <c r="N67" s="706"/>
      <c r="O67" s="706"/>
      <c r="P67" s="706"/>
      <c r="Q67" s="706"/>
      <c r="R67" s="706"/>
      <c r="S67" s="706"/>
      <c r="T67" s="706"/>
      <c r="U67" s="706"/>
      <c r="V67" s="706"/>
      <c r="W67" s="706"/>
      <c r="X67" s="706"/>
      <c r="Y67" s="706"/>
      <c r="Z67" s="706"/>
      <c r="AA67" s="706"/>
      <c r="AB67" s="706"/>
      <c r="AC67" s="706"/>
      <c r="AD67" s="706"/>
      <c r="AE67" s="706"/>
      <c r="AF67" s="706"/>
      <c r="AG67" s="706"/>
      <c r="AH67" s="706"/>
      <c r="AI67" s="706"/>
      <c r="AJ67" s="706"/>
      <c r="AK67" s="706"/>
      <c r="AL67" s="706"/>
      <c r="AM67" s="11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89"/>
      <c r="BU67" s="189"/>
      <c r="BV67" s="189"/>
      <c r="BW67" s="189"/>
    </row>
    <row r="68" spans="2:75" s="12" customFormat="1" ht="9.75" customHeight="1">
      <c r="B68" s="10"/>
      <c r="C68" s="706"/>
      <c r="D68" s="706"/>
      <c r="E68" s="706"/>
      <c r="F68" s="706"/>
      <c r="G68" s="706"/>
      <c r="H68" s="706"/>
      <c r="I68" s="706"/>
      <c r="J68" s="706"/>
      <c r="K68" s="706"/>
      <c r="L68" s="706"/>
      <c r="M68" s="706"/>
      <c r="N68" s="706"/>
      <c r="O68" s="706"/>
      <c r="P68" s="706"/>
      <c r="Q68" s="706"/>
      <c r="R68" s="706"/>
      <c r="S68" s="706"/>
      <c r="T68" s="706"/>
      <c r="U68" s="706"/>
      <c r="V68" s="706"/>
      <c r="W68" s="706"/>
      <c r="X68" s="706"/>
      <c r="Y68" s="706"/>
      <c r="Z68" s="706"/>
      <c r="AA68" s="706"/>
      <c r="AB68" s="706"/>
      <c r="AC68" s="706"/>
      <c r="AD68" s="706"/>
      <c r="AE68" s="706"/>
      <c r="AF68" s="706"/>
      <c r="AG68" s="706"/>
      <c r="AH68" s="706"/>
      <c r="AI68" s="706"/>
      <c r="AJ68" s="706"/>
      <c r="AK68" s="706"/>
      <c r="AL68" s="706"/>
      <c r="AM68" s="11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89"/>
      <c r="BU68" s="189"/>
      <c r="BV68" s="189"/>
      <c r="BW68" s="189"/>
    </row>
    <row r="69" spans="2:75" s="12" customFormat="1" ht="9.75" customHeight="1">
      <c r="B69" s="10"/>
      <c r="C69" s="707" t="s">
        <v>175</v>
      </c>
      <c r="D69" s="707"/>
      <c r="E69" s="707"/>
      <c r="F69" s="707"/>
      <c r="G69" s="707"/>
      <c r="H69" s="707"/>
      <c r="I69" s="707"/>
      <c r="J69" s="707"/>
      <c r="K69" s="707"/>
      <c r="L69" s="707"/>
      <c r="M69" s="707"/>
      <c r="N69" s="707"/>
      <c r="O69" s="707"/>
      <c r="P69" s="707"/>
      <c r="Q69" s="707"/>
      <c r="R69" s="707"/>
      <c r="S69" s="707"/>
      <c r="T69" s="707"/>
      <c r="U69" s="707"/>
      <c r="V69" s="707"/>
      <c r="W69" s="707"/>
      <c r="X69" s="707"/>
      <c r="Y69" s="707"/>
      <c r="Z69" s="707"/>
      <c r="AA69" s="707"/>
      <c r="AB69" s="707"/>
      <c r="AC69" s="707"/>
      <c r="AD69" s="707"/>
      <c r="AE69" s="707"/>
      <c r="AF69" s="707"/>
      <c r="AG69" s="707"/>
      <c r="AH69" s="707"/>
      <c r="AI69" s="707"/>
      <c r="AJ69" s="707"/>
      <c r="AK69" s="707"/>
      <c r="AL69" s="707"/>
      <c r="AM69" s="11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89"/>
      <c r="BU69" s="189"/>
      <c r="BV69" s="189"/>
      <c r="BW69" s="189"/>
    </row>
    <row r="70" spans="2:75" s="12" customFormat="1" ht="9.75" customHeight="1">
      <c r="B70" s="10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11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89"/>
      <c r="BU70" s="189"/>
      <c r="BV70" s="189"/>
      <c r="BW70" s="189"/>
    </row>
    <row r="71" spans="2:75" s="12" customFormat="1" ht="9.75" customHeight="1">
      <c r="B71" s="10"/>
      <c r="C71" s="707" t="s">
        <v>71</v>
      </c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8"/>
      <c r="AC71" s="708"/>
      <c r="AD71" s="708"/>
      <c r="AE71" s="708"/>
      <c r="AF71" s="708"/>
      <c r="AG71" s="708"/>
      <c r="AH71" s="708"/>
      <c r="AI71" s="708"/>
      <c r="AJ71" s="708"/>
      <c r="AK71" s="708"/>
      <c r="AL71" s="708"/>
      <c r="AM71" s="11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89"/>
      <c r="BU71" s="189"/>
      <c r="BV71" s="189"/>
      <c r="BW71" s="189"/>
    </row>
    <row r="72" spans="2:75" s="12" customFormat="1" ht="9.75" customHeight="1">
      <c r="B72" s="10"/>
      <c r="C72" s="708"/>
      <c r="D72" s="708"/>
      <c r="E72" s="708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8"/>
      <c r="AA72" s="708"/>
      <c r="AB72" s="708"/>
      <c r="AC72" s="708"/>
      <c r="AD72" s="708"/>
      <c r="AE72" s="708"/>
      <c r="AF72" s="708"/>
      <c r="AG72" s="708"/>
      <c r="AH72" s="708"/>
      <c r="AI72" s="708"/>
      <c r="AJ72" s="708"/>
      <c r="AK72" s="708"/>
      <c r="AL72" s="708"/>
      <c r="AM72" s="11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89"/>
      <c r="BU72" s="189"/>
      <c r="BV72" s="189"/>
      <c r="BW72" s="189"/>
    </row>
    <row r="73" spans="2:75" s="12" customFormat="1" ht="9.75" customHeight="1">
      <c r="B73" s="10"/>
      <c r="C73" s="700" t="s">
        <v>72</v>
      </c>
      <c r="D73" s="701"/>
      <c r="E73" s="701"/>
      <c r="F73" s="701"/>
      <c r="G73" s="701"/>
      <c r="H73" s="701"/>
      <c r="I73" s="701"/>
      <c r="J73" s="701"/>
      <c r="K73" s="701"/>
      <c r="L73" s="701"/>
      <c r="M73" s="701"/>
      <c r="N73" s="701"/>
      <c r="O73" s="701"/>
      <c r="P73" s="701"/>
      <c r="Q73" s="701"/>
      <c r="R73" s="701"/>
      <c r="S73" s="701"/>
      <c r="T73" s="701"/>
      <c r="U73" s="701"/>
      <c r="V73" s="701"/>
      <c r="W73" s="701"/>
      <c r="X73" s="701"/>
      <c r="Y73" s="701"/>
      <c r="Z73" s="701"/>
      <c r="AA73" s="701"/>
      <c r="AB73" s="701"/>
      <c r="AC73" s="701"/>
      <c r="AD73" s="701"/>
      <c r="AE73" s="701"/>
      <c r="AF73" s="701"/>
      <c r="AG73" s="701"/>
      <c r="AH73" s="701"/>
      <c r="AI73" s="701"/>
      <c r="AJ73" s="701"/>
      <c r="AK73" s="701"/>
      <c r="AL73" s="701"/>
      <c r="AM73" s="11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89"/>
      <c r="BU73" s="189"/>
      <c r="BV73" s="189"/>
      <c r="BW73" s="189"/>
    </row>
    <row r="74" spans="2:75" s="12" customFormat="1" ht="9.75" customHeight="1">
      <c r="B74" s="10"/>
      <c r="C74" s="701"/>
      <c r="D74" s="701"/>
      <c r="E74" s="701"/>
      <c r="F74" s="701"/>
      <c r="G74" s="701"/>
      <c r="H74" s="701"/>
      <c r="I74" s="701"/>
      <c r="J74" s="701"/>
      <c r="K74" s="701"/>
      <c r="L74" s="701"/>
      <c r="M74" s="701"/>
      <c r="N74" s="701"/>
      <c r="O74" s="701"/>
      <c r="P74" s="701"/>
      <c r="Q74" s="701"/>
      <c r="R74" s="701"/>
      <c r="S74" s="701"/>
      <c r="T74" s="701"/>
      <c r="U74" s="701"/>
      <c r="V74" s="701"/>
      <c r="W74" s="701"/>
      <c r="X74" s="701"/>
      <c r="Y74" s="701"/>
      <c r="Z74" s="701"/>
      <c r="AA74" s="701"/>
      <c r="AB74" s="701"/>
      <c r="AC74" s="701"/>
      <c r="AD74" s="701"/>
      <c r="AE74" s="701"/>
      <c r="AF74" s="701"/>
      <c r="AG74" s="701"/>
      <c r="AH74" s="701"/>
      <c r="AI74" s="701"/>
      <c r="AJ74" s="701"/>
      <c r="AK74" s="701"/>
      <c r="AL74" s="701"/>
      <c r="AM74" s="11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89"/>
      <c r="BU74" s="189"/>
      <c r="BV74" s="189"/>
      <c r="BW74" s="189"/>
    </row>
    <row r="75" spans="2:75" s="12" customFormat="1" ht="9.75" customHeight="1">
      <c r="B75" s="10"/>
      <c r="C75" s="698" t="s">
        <v>73</v>
      </c>
      <c r="D75" s="699"/>
      <c r="E75" s="699"/>
      <c r="F75" s="699"/>
      <c r="G75" s="699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699"/>
      <c r="AA75" s="699"/>
      <c r="AB75" s="699"/>
      <c r="AC75" s="699"/>
      <c r="AD75" s="699"/>
      <c r="AE75" s="699"/>
      <c r="AF75" s="699"/>
      <c r="AG75" s="699"/>
      <c r="AH75" s="699"/>
      <c r="AI75" s="699"/>
      <c r="AJ75" s="699"/>
      <c r="AK75" s="699"/>
      <c r="AL75" s="699"/>
      <c r="AM75" s="11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89"/>
      <c r="BU75" s="189"/>
      <c r="BV75" s="189"/>
      <c r="BW75" s="189"/>
    </row>
    <row r="76" spans="2:75" s="12" customFormat="1" ht="9.75" customHeight="1">
      <c r="B76" s="10"/>
      <c r="C76" s="699"/>
      <c r="D76" s="699"/>
      <c r="E76" s="699"/>
      <c r="F76" s="699"/>
      <c r="G76" s="699"/>
      <c r="H76" s="699"/>
      <c r="I76" s="699"/>
      <c r="J76" s="699"/>
      <c r="K76" s="699"/>
      <c r="L76" s="699"/>
      <c r="M76" s="699"/>
      <c r="N76" s="699"/>
      <c r="O76" s="699"/>
      <c r="P76" s="699"/>
      <c r="Q76" s="699"/>
      <c r="R76" s="699"/>
      <c r="S76" s="699"/>
      <c r="T76" s="699"/>
      <c r="U76" s="699"/>
      <c r="V76" s="699"/>
      <c r="W76" s="699"/>
      <c r="X76" s="699"/>
      <c r="Y76" s="699"/>
      <c r="Z76" s="699"/>
      <c r="AA76" s="699"/>
      <c r="AB76" s="699"/>
      <c r="AC76" s="699"/>
      <c r="AD76" s="699"/>
      <c r="AE76" s="699"/>
      <c r="AF76" s="699"/>
      <c r="AG76" s="699"/>
      <c r="AH76" s="699"/>
      <c r="AI76" s="699"/>
      <c r="AJ76" s="699"/>
      <c r="AK76" s="699"/>
      <c r="AL76" s="699"/>
      <c r="AM76" s="11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89"/>
      <c r="BU76" s="189"/>
      <c r="BV76" s="189"/>
      <c r="BW76" s="189"/>
    </row>
    <row r="77" spans="2:75" s="12" customFormat="1" ht="9.75" customHeight="1">
      <c r="B77" s="10"/>
      <c r="C77" s="702" t="s">
        <v>74</v>
      </c>
      <c r="D77" s="703"/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/>
      <c r="AB77" s="703"/>
      <c r="AC77" s="703"/>
      <c r="AD77" s="703"/>
      <c r="AE77" s="703"/>
      <c r="AF77" s="703"/>
      <c r="AG77" s="703"/>
      <c r="AH77" s="703"/>
      <c r="AI77" s="703"/>
      <c r="AJ77" s="703"/>
      <c r="AK77" s="703"/>
      <c r="AL77" s="703"/>
      <c r="AM77" s="11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89"/>
      <c r="BU77" s="189"/>
      <c r="BV77" s="189"/>
      <c r="BW77" s="189"/>
    </row>
    <row r="78" spans="2:75" s="12" customFormat="1" ht="9.75" customHeight="1">
      <c r="B78" s="10"/>
      <c r="C78" s="702" t="s">
        <v>75</v>
      </c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3"/>
      <c r="AL78" s="703"/>
      <c r="AM78" s="11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89"/>
      <c r="BU78" s="189"/>
      <c r="BV78" s="189"/>
      <c r="BW78" s="189"/>
    </row>
    <row r="79" spans="2:75" s="12" customFormat="1" ht="9.75" customHeight="1">
      <c r="B79" s="10"/>
      <c r="C79" s="698" t="s">
        <v>217</v>
      </c>
      <c r="D79" s="699"/>
      <c r="E79" s="699"/>
      <c r="F79" s="699"/>
      <c r="G79" s="699"/>
      <c r="H79" s="699"/>
      <c r="I79" s="699"/>
      <c r="J79" s="699"/>
      <c r="K79" s="699"/>
      <c r="L79" s="699"/>
      <c r="M79" s="699"/>
      <c r="N79" s="699"/>
      <c r="O79" s="699"/>
      <c r="P79" s="699"/>
      <c r="Q79" s="699"/>
      <c r="R79" s="699"/>
      <c r="S79" s="699"/>
      <c r="T79" s="699"/>
      <c r="U79" s="699"/>
      <c r="V79" s="699"/>
      <c r="W79" s="699"/>
      <c r="X79" s="699"/>
      <c r="Y79" s="699"/>
      <c r="Z79" s="699"/>
      <c r="AA79" s="699"/>
      <c r="AB79" s="699"/>
      <c r="AC79" s="699"/>
      <c r="AD79" s="699"/>
      <c r="AE79" s="699"/>
      <c r="AF79" s="699"/>
      <c r="AG79" s="699"/>
      <c r="AH79" s="699"/>
      <c r="AI79" s="699"/>
      <c r="AJ79" s="699"/>
      <c r="AK79" s="699"/>
      <c r="AL79" s="699"/>
      <c r="AM79" s="11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89"/>
      <c r="BU79" s="189"/>
      <c r="BV79" s="189"/>
      <c r="BW79" s="189"/>
    </row>
    <row r="80" spans="2:75" s="12" customFormat="1" ht="9.75" customHeight="1">
      <c r="B80" s="10"/>
      <c r="C80" s="699"/>
      <c r="D80" s="699"/>
      <c r="E80" s="699"/>
      <c r="F80" s="699"/>
      <c r="G80" s="699"/>
      <c r="H80" s="699"/>
      <c r="I80" s="699"/>
      <c r="J80" s="699"/>
      <c r="K80" s="699"/>
      <c r="L80" s="699"/>
      <c r="M80" s="699"/>
      <c r="N80" s="699"/>
      <c r="O80" s="699"/>
      <c r="P80" s="699"/>
      <c r="Q80" s="699"/>
      <c r="R80" s="699"/>
      <c r="S80" s="699"/>
      <c r="T80" s="699"/>
      <c r="U80" s="699"/>
      <c r="V80" s="699"/>
      <c r="W80" s="699"/>
      <c r="X80" s="699"/>
      <c r="Y80" s="699"/>
      <c r="Z80" s="699"/>
      <c r="AA80" s="699"/>
      <c r="AB80" s="699"/>
      <c r="AC80" s="699"/>
      <c r="AD80" s="699"/>
      <c r="AE80" s="699"/>
      <c r="AF80" s="699"/>
      <c r="AG80" s="699"/>
      <c r="AH80" s="699"/>
      <c r="AI80" s="699"/>
      <c r="AJ80" s="699"/>
      <c r="AK80" s="699"/>
      <c r="AL80" s="699"/>
      <c r="AM80" s="11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89"/>
      <c r="BU80" s="189"/>
      <c r="BV80" s="189"/>
      <c r="BW80" s="189"/>
    </row>
    <row r="81" spans="1:39" ht="11.25" customHeight="1" thickBot="1">
      <c r="A81" s="17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1"/>
    </row>
    <row r="82" ht="10.5"/>
    <row r="83" spans="41:75" s="83" customFormat="1" ht="10.5"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3"/>
      <c r="BU83" s="153"/>
      <c r="BV83" s="153"/>
      <c r="BW83" s="153"/>
    </row>
    <row r="84" spans="41:75" s="83" customFormat="1" ht="10.5" customHeight="1"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3"/>
      <c r="BU84" s="153"/>
      <c r="BV84" s="153"/>
      <c r="BW84" s="153"/>
    </row>
    <row r="85" spans="41:75" s="83" customFormat="1" ht="10.5"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3"/>
      <c r="BU85" s="153"/>
      <c r="BV85" s="153"/>
      <c r="BW85" s="153"/>
    </row>
    <row r="86" spans="41:75" s="135" customFormat="1" ht="10.5" customHeight="1"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</row>
    <row r="87" spans="41:75" s="135" customFormat="1" ht="10.5"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</row>
    <row r="88" spans="2:75" s="135" customFormat="1" ht="10.5" customHeight="1">
      <c r="B88" s="136">
        <v>1</v>
      </c>
      <c r="C88" s="137"/>
      <c r="D88" s="137"/>
      <c r="E88" s="137"/>
      <c r="F88" s="137"/>
      <c r="G88" s="137"/>
      <c r="M88" s="135">
        <v>1</v>
      </c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</row>
    <row r="89" spans="2:75" s="135" customFormat="1" ht="10.5">
      <c r="B89" s="137">
        <v>1</v>
      </c>
      <c r="C89" s="137" t="s">
        <v>546</v>
      </c>
      <c r="D89" s="137"/>
      <c r="E89" s="137"/>
      <c r="F89" s="137"/>
      <c r="G89" s="137"/>
      <c r="J89" s="138">
        <v>0.18</v>
      </c>
      <c r="M89" s="135">
        <v>1</v>
      </c>
      <c r="N89" s="135" t="s">
        <v>529</v>
      </c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</row>
    <row r="90" spans="2:75" s="135" customFormat="1" ht="10.5" customHeight="1">
      <c r="B90" s="137">
        <v>2</v>
      </c>
      <c r="C90" s="137" t="s">
        <v>548</v>
      </c>
      <c r="D90" s="137"/>
      <c r="E90" s="137"/>
      <c r="F90" s="137"/>
      <c r="G90" s="137"/>
      <c r="J90" s="138">
        <v>0.09</v>
      </c>
      <c r="M90" s="135">
        <v>2</v>
      </c>
      <c r="N90" s="135" t="s">
        <v>530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</row>
    <row r="91" spans="2:75" s="135" customFormat="1" ht="10.5">
      <c r="B91" s="136">
        <v>3</v>
      </c>
      <c r="C91" s="137" t="s">
        <v>166</v>
      </c>
      <c r="D91" s="137"/>
      <c r="E91" s="137"/>
      <c r="F91" s="137"/>
      <c r="G91" s="137"/>
      <c r="J91" s="138">
        <v>0.1</v>
      </c>
      <c r="M91" s="135">
        <v>3</v>
      </c>
      <c r="N91" s="135" t="s">
        <v>531</v>
      </c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</row>
    <row r="92" spans="2:75" s="135" customFormat="1" ht="10.5" customHeight="1">
      <c r="B92" s="136">
        <v>4</v>
      </c>
      <c r="C92" s="137" t="s">
        <v>551</v>
      </c>
      <c r="D92" s="137"/>
      <c r="E92" s="137"/>
      <c r="F92" s="137"/>
      <c r="G92" s="137"/>
      <c r="J92" s="138">
        <v>0.05</v>
      </c>
      <c r="M92" s="135">
        <v>4</v>
      </c>
      <c r="N92" s="135" t="s">
        <v>532</v>
      </c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</row>
    <row r="93" spans="2:75" s="135" customFormat="1" ht="10.5">
      <c r="B93" s="137">
        <v>5</v>
      </c>
      <c r="C93" s="137" t="s">
        <v>553</v>
      </c>
      <c r="D93" s="137"/>
      <c r="E93" s="137"/>
      <c r="F93" s="137"/>
      <c r="G93" s="137"/>
      <c r="J93" s="138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</row>
    <row r="94" spans="2:75" s="135" customFormat="1" ht="10.5" customHeight="1">
      <c r="B94" s="137">
        <v>6</v>
      </c>
      <c r="C94" s="137" t="s">
        <v>555</v>
      </c>
      <c r="D94" s="137"/>
      <c r="E94" s="137"/>
      <c r="F94" s="137"/>
      <c r="G94" s="137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</row>
    <row r="95" spans="2:75" s="135" customFormat="1" ht="10.5" customHeight="1">
      <c r="B95" s="137">
        <v>7</v>
      </c>
      <c r="C95" s="137" t="s">
        <v>547</v>
      </c>
      <c r="D95" s="137"/>
      <c r="E95" s="137"/>
      <c r="F95" s="137"/>
      <c r="G95" s="137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</row>
    <row r="96" spans="2:75" s="135" customFormat="1" ht="10.5" customHeight="1">
      <c r="B96" s="137">
        <v>8</v>
      </c>
      <c r="C96" s="137" t="s">
        <v>549</v>
      </c>
      <c r="D96" s="137"/>
      <c r="E96" s="137"/>
      <c r="F96" s="137"/>
      <c r="G96" s="137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</row>
    <row r="97" spans="2:75" s="135" customFormat="1" ht="10.5">
      <c r="B97" s="137">
        <v>9</v>
      </c>
      <c r="C97" s="137" t="s">
        <v>550</v>
      </c>
      <c r="D97" s="137"/>
      <c r="E97" s="137"/>
      <c r="F97" s="137"/>
      <c r="G97" s="137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</row>
    <row r="98" spans="2:75" s="135" customFormat="1" ht="10.5">
      <c r="B98" s="137">
        <v>10</v>
      </c>
      <c r="C98" s="137" t="s">
        <v>552</v>
      </c>
      <c r="D98" s="137"/>
      <c r="E98" s="137"/>
      <c r="F98" s="137"/>
      <c r="G98" s="137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</row>
    <row r="99" spans="2:75" s="135" customFormat="1" ht="10.5">
      <c r="B99" s="137">
        <v>11</v>
      </c>
      <c r="C99" s="137" t="s">
        <v>554</v>
      </c>
      <c r="D99" s="137"/>
      <c r="E99" s="137"/>
      <c r="F99" s="137"/>
      <c r="G99" s="137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</row>
    <row r="100" spans="2:75" s="135" customFormat="1" ht="10.5">
      <c r="B100" s="137">
        <v>12</v>
      </c>
      <c r="C100" s="137" t="s">
        <v>556</v>
      </c>
      <c r="D100" s="137"/>
      <c r="E100" s="137"/>
      <c r="F100" s="137"/>
      <c r="G100" s="137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</row>
    <row r="101" spans="41:75" s="135" customFormat="1" ht="10.5"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</row>
    <row r="102" spans="41:75" s="135" customFormat="1" ht="10.5"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</row>
    <row r="103" spans="41:75" s="135" customFormat="1" ht="10.5"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</row>
    <row r="104" spans="41:75" s="135" customFormat="1" ht="10.5"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</row>
    <row r="105" spans="41:75" s="135" customFormat="1" ht="10.5"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</row>
    <row r="106" spans="41:75" s="135" customFormat="1" ht="10.5"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</row>
    <row r="107" spans="41:75" s="135" customFormat="1" ht="10.5"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</row>
    <row r="108" spans="41:75" s="135" customFormat="1" ht="10.5"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</row>
    <row r="109" spans="41:75" s="135" customFormat="1" ht="10.5"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</row>
    <row r="110" spans="41:75" s="135" customFormat="1" ht="10.5"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</row>
    <row r="111" spans="41:75" s="135" customFormat="1" ht="10.5"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</row>
    <row r="112" spans="41:75" s="135" customFormat="1" ht="10.5"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</row>
    <row r="113" spans="41:75" s="135" customFormat="1" ht="10.5"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</row>
    <row r="114" spans="41:75" s="135" customFormat="1" ht="10.5"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</row>
    <row r="115" spans="41:75" s="135" customFormat="1" ht="10.5"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</row>
    <row r="116" spans="41:75" s="135" customFormat="1" ht="10.5"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</row>
    <row r="117" spans="41:75" s="135" customFormat="1" ht="10.5"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</row>
    <row r="118" spans="41:75" s="135" customFormat="1" ht="10.5"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</row>
    <row r="119" spans="41:75" s="135" customFormat="1" ht="10.5"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</row>
    <row r="120" spans="41:75" s="135" customFormat="1" ht="10.5"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</row>
    <row r="121" spans="41:75" s="135" customFormat="1" ht="10.5"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</row>
    <row r="122" spans="41:75" s="135" customFormat="1" ht="10.5"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</row>
    <row r="123" spans="41:75" s="135" customFormat="1" ht="10.5"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</row>
    <row r="124" spans="41:75" s="135" customFormat="1" ht="10.5"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</row>
    <row r="125" spans="41:75" s="135" customFormat="1" ht="10.5"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</row>
    <row r="126" spans="41:75" s="135" customFormat="1" ht="10.5"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</row>
    <row r="127" spans="41:75" s="83" customFormat="1" ht="10.5"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3"/>
      <c r="BU127" s="153"/>
      <c r="BV127" s="153"/>
      <c r="BW127" s="153"/>
    </row>
    <row r="128" spans="41:75" s="83" customFormat="1" ht="10.5"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3"/>
      <c r="BU128" s="153"/>
      <c r="BV128" s="153"/>
      <c r="BW128" s="153"/>
    </row>
    <row r="129" spans="41:75" s="83" customFormat="1" ht="10.5"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3"/>
      <c r="BU129" s="153"/>
      <c r="BV129" s="153"/>
      <c r="BW129" s="153"/>
    </row>
    <row r="130" spans="41:75" s="83" customFormat="1" ht="10.5"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3"/>
      <c r="BU130" s="153"/>
      <c r="BV130" s="153"/>
      <c r="BW130" s="153"/>
    </row>
    <row r="131" spans="41:75" s="83" customFormat="1" ht="10.5"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3"/>
      <c r="BU131" s="153"/>
      <c r="BV131" s="153"/>
      <c r="BW131" s="153"/>
    </row>
    <row r="132" spans="41:75" s="83" customFormat="1" ht="10.5"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3"/>
      <c r="BU132" s="153"/>
      <c r="BV132" s="153"/>
      <c r="BW132" s="153"/>
    </row>
    <row r="133" spans="41:75" s="83" customFormat="1" ht="10.5"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3"/>
      <c r="BU133" s="153"/>
      <c r="BV133" s="153"/>
      <c r="BW133" s="153"/>
    </row>
    <row r="134" spans="41:75" s="83" customFormat="1" ht="10.5"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3"/>
      <c r="BU134" s="153"/>
      <c r="BV134" s="153"/>
      <c r="BW134" s="153"/>
    </row>
    <row r="135" spans="41:75" s="83" customFormat="1" ht="10.5"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3"/>
      <c r="BU135" s="153"/>
      <c r="BV135" s="153"/>
      <c r="BW135" s="153"/>
    </row>
    <row r="136" spans="41:75" s="83" customFormat="1" ht="10.5"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3"/>
      <c r="BU136" s="153"/>
      <c r="BV136" s="153"/>
      <c r="BW136" s="153"/>
    </row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spans="1:23" ht="10.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</row>
    <row r="198" spans="1:23" ht="10.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</row>
    <row r="199" spans="1:23" ht="10.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</row>
    <row r="200" spans="1:23" ht="10.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</row>
    <row r="201" spans="1:23" ht="10.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</row>
    <row r="202" spans="1:23" ht="10.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</row>
    <row r="203" spans="1:23" ht="10.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</row>
    <row r="204" spans="1:23" ht="10.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</row>
    <row r="205" spans="1:23" ht="10.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</row>
    <row r="206" spans="1:23" ht="10.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</row>
    <row r="207" spans="1:23" ht="10.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</row>
    <row r="208" spans="1:23" ht="10.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</row>
    <row r="209" spans="1:23" ht="10.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</row>
    <row r="210" spans="1:23" ht="10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</row>
    <row r="211" spans="1:23" ht="10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</row>
    <row r="212" spans="1:23" ht="10.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</row>
    <row r="213" spans="1:23" ht="10.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</row>
    <row r="214" spans="1:23" ht="10.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</row>
    <row r="215" spans="1:23" ht="10.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</row>
    <row r="216" spans="1:23" ht="10.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</row>
    <row r="217" spans="1:23" ht="10.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</row>
    <row r="218" spans="1:23" ht="10.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</row>
    <row r="219" spans="1:23" ht="10.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</row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spans="3:38" ht="0.75" customHeight="1">
      <c r="C249" s="124"/>
      <c r="D249" s="124"/>
      <c r="E249" s="124"/>
      <c r="F249" s="124"/>
      <c r="G249" s="124"/>
      <c r="H249" s="124"/>
      <c r="I249" s="124"/>
      <c r="J249" s="125"/>
      <c r="K249" s="125"/>
      <c r="L249" s="125"/>
      <c r="M249" s="125"/>
      <c r="N249" s="125"/>
      <c r="O249" s="125"/>
      <c r="P249" s="125"/>
      <c r="Q249" s="125"/>
      <c r="R249" s="126"/>
      <c r="S249" s="127"/>
      <c r="T249" s="127"/>
      <c r="U249" s="127"/>
      <c r="V249" s="127"/>
      <c r="W249" s="127"/>
      <c r="X249" s="127"/>
      <c r="Y249" s="127"/>
      <c r="Z249" s="124"/>
      <c r="AA249" s="128"/>
      <c r="AB249" s="128"/>
      <c r="AC249" s="128"/>
      <c r="AD249" s="128"/>
      <c r="AE249" s="128"/>
      <c r="AF249" s="128"/>
      <c r="AG249" s="128"/>
      <c r="AH249" s="129"/>
      <c r="AI249" s="129"/>
      <c r="AJ249" s="129"/>
      <c r="AK249" s="129"/>
      <c r="AL249" s="129"/>
    </row>
    <row r="250" spans="3:38" ht="10.5" customHeight="1" hidden="1">
      <c r="C250" s="130" t="s">
        <v>538</v>
      </c>
      <c r="D250" s="131"/>
      <c r="E250" s="130"/>
      <c r="F250" s="130"/>
      <c r="G250" s="130"/>
      <c r="H250" s="454" t="s">
        <v>570</v>
      </c>
      <c r="I250" s="454"/>
      <c r="J250" s="454"/>
      <c r="K250" s="458">
        <f>IF(инд&gt;11,1,инд+1)</f>
        <v>2</v>
      </c>
      <c r="L250" s="458"/>
      <c r="M250" s="458"/>
      <c r="N250" s="458">
        <f>IF(инд&gt;11,год+1,год)</f>
        <v>44272</v>
      </c>
      <c r="O250" s="459"/>
      <c r="P250" s="459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</row>
    <row r="251" spans="3:38" ht="10.5" customHeight="1" hidden="1"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457" t="s">
        <v>534</v>
      </c>
      <c r="N251" s="457"/>
      <c r="O251" s="460">
        <f>инд</f>
        <v>1</v>
      </c>
      <c r="P251" s="460"/>
      <c r="Q251" s="460"/>
      <c r="R251" s="457" t="s">
        <v>563</v>
      </c>
      <c r="S251" s="457"/>
      <c r="T251" s="457"/>
      <c r="U251" s="457"/>
      <c r="V251" s="457"/>
      <c r="W251" s="456">
        <f>год</f>
        <v>44272</v>
      </c>
      <c r="X251" s="456"/>
      <c r="Y251" s="456"/>
      <c r="Z251" s="455" t="s">
        <v>535</v>
      </c>
      <c r="AA251" s="455"/>
      <c r="AB251" s="455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</row>
    <row r="252" spans="3:38" ht="10.5" customHeight="1" hidden="1"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3"/>
      <c r="X252" s="132"/>
      <c r="Y252" s="130" t="s">
        <v>538</v>
      </c>
      <c r="Z252" s="131"/>
      <c r="AA252" s="130"/>
      <c r="AB252" s="130"/>
      <c r="AC252" s="130"/>
      <c r="AD252" s="454" t="s">
        <v>570</v>
      </c>
      <c r="AE252" s="454"/>
      <c r="AF252" s="454"/>
      <c r="AG252" s="458">
        <f>IF(инд&gt;11,1,инд+1)</f>
        <v>2</v>
      </c>
      <c r="AH252" s="458"/>
      <c r="AI252" s="458"/>
      <c r="AJ252" s="458">
        <f>IF(инд&gt;11,год+1,год)</f>
        <v>44272</v>
      </c>
      <c r="AK252" s="459"/>
      <c r="AL252" s="459"/>
    </row>
    <row r="253" spans="3:38" ht="10.5" customHeight="1" hidden="1"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457" t="s">
        <v>534</v>
      </c>
      <c r="N253" s="457"/>
      <c r="O253" s="460">
        <f>INDEX(M89:M92,инд1)</f>
        <v>1</v>
      </c>
      <c r="P253" s="460"/>
      <c r="Q253" s="460"/>
      <c r="R253" s="457" t="s">
        <v>569</v>
      </c>
      <c r="S253" s="457"/>
      <c r="T253" s="457"/>
      <c r="U253" s="132"/>
      <c r="V253" s="132"/>
      <c r="W253" s="456">
        <f>год</f>
        <v>44272</v>
      </c>
      <c r="X253" s="456"/>
      <c r="Y253" s="456"/>
      <c r="Z253" s="455" t="s">
        <v>535</v>
      </c>
      <c r="AA253" s="455"/>
      <c r="AB253" s="455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</row>
    <row r="254" spans="3:38" ht="10.5" customHeight="1" hidden="1"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3"/>
      <c r="X254" s="132"/>
      <c r="Y254" s="130" t="s">
        <v>538</v>
      </c>
      <c r="Z254" s="131"/>
      <c r="AA254" s="130"/>
      <c r="AB254" s="130"/>
      <c r="AC254" s="130"/>
      <c r="AD254" s="454" t="s">
        <v>570</v>
      </c>
      <c r="AE254" s="454"/>
      <c r="AF254" s="454"/>
      <c r="AG254" s="458">
        <f>IF(T199&gt;4,1,инд1+3)</f>
        <v>4</v>
      </c>
      <c r="AH254" s="458"/>
      <c r="AI254" s="458"/>
      <c r="AJ254" s="458">
        <f>IF(инд&gt;11,год+1,год)</f>
        <v>44272</v>
      </c>
      <c r="AK254" s="459"/>
      <c r="AL254" s="459"/>
    </row>
    <row r="255" spans="3:38" ht="12.75" customHeight="1" hidden="1">
      <c r="C255" s="454"/>
      <c r="D255" s="454"/>
      <c r="E255" s="454"/>
      <c r="F255" s="463"/>
      <c r="G255" s="464"/>
      <c r="H255" s="464"/>
      <c r="I255" s="464"/>
      <c r="J255" s="463">
        <f>IF(инд=12,год+1,год)</f>
        <v>44272</v>
      </c>
      <c r="K255" s="464"/>
      <c r="L255" s="464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</row>
    <row r="256" spans="3:38" ht="10.5" customHeight="1" hidden="1">
      <c r="C256" s="462" t="s">
        <v>163</v>
      </c>
      <c r="D256" s="462"/>
      <c r="E256" s="462"/>
      <c r="F256" s="462" t="s">
        <v>164</v>
      </c>
      <c r="G256" s="462"/>
      <c r="H256" s="462"/>
      <c r="I256" s="462"/>
      <c r="J256" s="462" t="s">
        <v>557</v>
      </c>
      <c r="K256" s="462"/>
      <c r="L256" s="46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</row>
    <row r="342" ht="10.5"/>
    <row r="343" ht="10.5"/>
    <row r="344" ht="10.5"/>
    <row r="345" ht="10.5"/>
    <row r="346" ht="10.5"/>
    <row r="347" ht="10.5"/>
    <row r="348" ht="10.5"/>
    <row r="349" ht="10.5"/>
    <row r="350" ht="10.5"/>
    <row r="351" ht="10.5"/>
    <row r="352" ht="10.5"/>
    <row r="353" ht="10.5"/>
    <row r="354" ht="10.5"/>
    <row r="355" ht="10.5"/>
    <row r="356" ht="10.5"/>
    <row r="357" ht="10.5"/>
    <row r="358" ht="10.5"/>
    <row r="359" ht="10.5"/>
    <row r="360" ht="10.5"/>
    <row r="361" ht="10.5"/>
    <row r="362" ht="10.5"/>
    <row r="363" ht="10.5"/>
    <row r="364" ht="10.5"/>
    <row r="365" ht="10.5"/>
    <row r="366" ht="10.5"/>
  </sheetData>
  <sheetProtection/>
  <mergeCells count="121">
    <mergeCell ref="C28:D28"/>
    <mergeCell ref="E28:AF28"/>
    <mergeCell ref="AG28:AL28"/>
    <mergeCell ref="C29:D29"/>
    <mergeCell ref="E29:AF29"/>
    <mergeCell ref="E26:AF26"/>
    <mergeCell ref="C14:D14"/>
    <mergeCell ref="C15:D15"/>
    <mergeCell ref="E16:AF16"/>
    <mergeCell ref="C22:D22"/>
    <mergeCell ref="C24:D24"/>
    <mergeCell ref="E24:AF24"/>
    <mergeCell ref="E19:AF19"/>
    <mergeCell ref="E14:AF14"/>
    <mergeCell ref="C27:D27"/>
    <mergeCell ref="C16:D16"/>
    <mergeCell ref="AG29:AL29"/>
    <mergeCell ref="X7:Z7"/>
    <mergeCell ref="M7:N7"/>
    <mergeCell ref="E20:AF20"/>
    <mergeCell ref="E21:AF21"/>
    <mergeCell ref="E22:AF22"/>
    <mergeCell ref="R7:T7"/>
    <mergeCell ref="E23:AF23"/>
    <mergeCell ref="AG26:AL26"/>
    <mergeCell ref="C17:D19"/>
    <mergeCell ref="AG17:AL19"/>
    <mergeCell ref="C20:D21"/>
    <mergeCell ref="AG23:AL23"/>
    <mergeCell ref="AG24:AL24"/>
    <mergeCell ref="E25:AF25"/>
    <mergeCell ref="AG25:AL25"/>
    <mergeCell ref="E18:AF18"/>
    <mergeCell ref="C25:D25"/>
    <mergeCell ref="E27:AF27"/>
    <mergeCell ref="C26:D26"/>
    <mergeCell ref="C23:D23"/>
    <mergeCell ref="B2:AM2"/>
    <mergeCell ref="AG15:AL15"/>
    <mergeCell ref="U7:W7"/>
    <mergeCell ref="AG22:AL22"/>
    <mergeCell ref="O7:Q7"/>
    <mergeCell ref="AG20:AL21"/>
    <mergeCell ref="N8:R8"/>
    <mergeCell ref="S8:Y8"/>
    <mergeCell ref="C13:D13"/>
    <mergeCell ref="C11:D12"/>
    <mergeCell ref="B1:AM1"/>
    <mergeCell ref="C5:AL5"/>
    <mergeCell ref="C4:AL4"/>
    <mergeCell ref="AG16:AL16"/>
    <mergeCell ref="E15:AF15"/>
    <mergeCell ref="E11:AF12"/>
    <mergeCell ref="AG11:AL12"/>
    <mergeCell ref="AG13:AL13"/>
    <mergeCell ref="E13:AF13"/>
    <mergeCell ref="AG14:AL14"/>
    <mergeCell ref="K250:M250"/>
    <mergeCell ref="C255:E255"/>
    <mergeCell ref="F255:I255"/>
    <mergeCell ref="J255:L255"/>
    <mergeCell ref="H250:J250"/>
    <mergeCell ref="M251:N251"/>
    <mergeCell ref="N250:P250"/>
    <mergeCell ref="O251:Q251"/>
    <mergeCell ref="AJ252:AL252"/>
    <mergeCell ref="J256:L256"/>
    <mergeCell ref="C256:E256"/>
    <mergeCell ref="F256:I256"/>
    <mergeCell ref="R253:T253"/>
    <mergeCell ref="AD254:AF254"/>
    <mergeCell ref="AG254:AI254"/>
    <mergeCell ref="AJ254:AL254"/>
    <mergeCell ref="R251:V251"/>
    <mergeCell ref="M253:N253"/>
    <mergeCell ref="O253:Q253"/>
    <mergeCell ref="AG27:AL27"/>
    <mergeCell ref="Z251:AB251"/>
    <mergeCell ref="W251:Y251"/>
    <mergeCell ref="Z253:AB253"/>
    <mergeCell ref="AD252:AF252"/>
    <mergeCell ref="W253:Y253"/>
    <mergeCell ref="AG252:AI252"/>
    <mergeCell ref="C34:AF35"/>
    <mergeCell ref="AG34:AL35"/>
    <mergeCell ref="C36:AF37"/>
    <mergeCell ref="AG36:AL37"/>
    <mergeCell ref="AC31:AE31"/>
    <mergeCell ref="AC32:AE32"/>
    <mergeCell ref="AF31:AH31"/>
    <mergeCell ref="AI31:AL31"/>
    <mergeCell ref="AF32:AH32"/>
    <mergeCell ref="AI32:AL32"/>
    <mergeCell ref="C42:Q43"/>
    <mergeCell ref="S43:Y43"/>
    <mergeCell ref="AA43:AG43"/>
    <mergeCell ref="S44:Y44"/>
    <mergeCell ref="AA44:AG44"/>
    <mergeCell ref="S40:Y40"/>
    <mergeCell ref="AA40:AG40"/>
    <mergeCell ref="S41:Y41"/>
    <mergeCell ref="AA41:AG41"/>
    <mergeCell ref="C54:AL54"/>
    <mergeCell ref="C55:AL56"/>
    <mergeCell ref="C57:AL58"/>
    <mergeCell ref="C60:AL62"/>
    <mergeCell ref="C51:F51"/>
    <mergeCell ref="G51:I51"/>
    <mergeCell ref="J51:M51"/>
    <mergeCell ref="C52:F52"/>
    <mergeCell ref="G52:I52"/>
    <mergeCell ref="J52:M52"/>
    <mergeCell ref="C79:AL80"/>
    <mergeCell ref="C73:AL74"/>
    <mergeCell ref="C75:AL76"/>
    <mergeCell ref="C77:AL77"/>
    <mergeCell ref="C78:AL78"/>
    <mergeCell ref="C63:AL64"/>
    <mergeCell ref="C67:AL68"/>
    <mergeCell ref="C69:AL70"/>
    <mergeCell ref="C71:AL72"/>
  </mergeCells>
  <hyperlinks>
    <hyperlink ref="B2" location="'НД по НДС'!A1" display="Перейти к заполнению формы"/>
    <hyperlink ref="B2:D2" location="'НД на недвижимость орг.'!A1" display="Перейти к заполнению формы"/>
    <hyperlink ref="B2:AM2" location="Инструкция!A1" display="Перейти к Инструкции по заполнению формы"/>
  </hyperlinks>
  <printOptions/>
  <pageMargins left="0.31496062992125984" right="0.1968503937007874" top="0.1968503937007874" bottom="0.1968503937007874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" min="2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CV253"/>
  <sheetViews>
    <sheetView zoomScaleSheetLayoutView="100" zoomScalePageLayoutView="0" workbookViewId="0" topLeftCell="A1">
      <selection activeCell="A1" sqref="A1"/>
    </sheetView>
  </sheetViews>
  <sheetFormatPr defaultColWidth="2.75390625" defaultRowHeight="12.75"/>
  <cols>
    <col min="1" max="40" width="2.75390625" style="1" customWidth="1"/>
    <col min="41" max="45" width="2.75390625" style="13" customWidth="1"/>
    <col min="46" max="93" width="10.75390625" style="13" customWidth="1"/>
    <col min="94" max="97" width="6.75390625" style="152" customWidth="1"/>
    <col min="98" max="100" width="6.75390625" style="83" customWidth="1"/>
    <col min="101" max="16384" width="2.75390625" style="1" customWidth="1"/>
  </cols>
  <sheetData>
    <row r="1" spans="2:39" ht="15" customHeight="1">
      <c r="B1" s="480" t="s">
        <v>468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</row>
    <row r="2" spans="2:100" s="72" customFormat="1" ht="15" customHeight="1" thickBot="1">
      <c r="B2" s="481" t="s">
        <v>366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108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214"/>
      <c r="CQ2" s="214"/>
      <c r="CR2" s="214"/>
      <c r="CS2" s="214"/>
      <c r="CT2" s="215"/>
      <c r="CU2" s="215"/>
      <c r="CV2" s="215"/>
    </row>
    <row r="3" spans="2:39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2:100" s="9" customFormat="1" ht="7.5" customHeight="1">
      <c r="B4" s="7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4"/>
      <c r="AI4" s="144"/>
      <c r="AJ4" s="144"/>
      <c r="AK4" s="144"/>
      <c r="AL4" s="144"/>
      <c r="AM4" s="8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216"/>
      <c r="CQ4" s="216"/>
      <c r="CR4" s="216"/>
      <c r="CS4" s="216"/>
      <c r="CT4" s="217"/>
      <c r="CU4" s="217"/>
      <c r="CV4" s="217"/>
    </row>
    <row r="5" spans="2:100" s="9" customFormat="1" ht="12" customHeight="1">
      <c r="B5" s="7"/>
      <c r="C5" s="500" t="s">
        <v>491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8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216"/>
      <c r="CQ5" s="216"/>
      <c r="CR5" s="216"/>
      <c r="CS5" s="216"/>
      <c r="CT5" s="217"/>
      <c r="CU5" s="217"/>
      <c r="CV5" s="217"/>
    </row>
    <row r="6" spans="2:100" s="9" customFormat="1" ht="21.75" customHeight="1">
      <c r="B6" s="7"/>
      <c r="C6" s="564" t="s">
        <v>134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8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216"/>
      <c r="CQ6" s="216"/>
      <c r="CR6" s="216"/>
      <c r="CS6" s="216"/>
      <c r="CT6" s="217"/>
      <c r="CU6" s="217"/>
      <c r="CV6" s="217"/>
    </row>
    <row r="7" spans="2:100" s="9" customFormat="1" ht="12" customHeight="1">
      <c r="B7" s="7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8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216"/>
      <c r="CQ7" s="216"/>
      <c r="CR7" s="216"/>
      <c r="CS7" s="216"/>
      <c r="CT7" s="217"/>
      <c r="CU7" s="217"/>
      <c r="CV7" s="217"/>
    </row>
    <row r="8" spans="2:100" s="9" customFormat="1" ht="12" customHeight="1">
      <c r="B8" s="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01" t="s">
        <v>534</v>
      </c>
      <c r="P8" s="602"/>
      <c r="Q8" s="584">
        <f>инд</f>
        <v>3</v>
      </c>
      <c r="R8" s="585"/>
      <c r="S8" s="586"/>
      <c r="T8" s="609" t="s">
        <v>405</v>
      </c>
      <c r="U8" s="610"/>
      <c r="V8" s="611"/>
      <c r="W8" s="567">
        <f ca="1">IF(инд=12,TODAY()-365,TODAY())</f>
        <v>44272</v>
      </c>
      <c r="X8" s="568"/>
      <c r="Y8" s="569"/>
      <c r="Z8" s="612" t="s">
        <v>535</v>
      </c>
      <c r="AA8" s="612"/>
      <c r="AB8" s="612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8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216"/>
      <c r="CQ8" s="216"/>
      <c r="CR8" s="216"/>
      <c r="CS8" s="216"/>
      <c r="CT8" s="217"/>
      <c r="CU8" s="217"/>
      <c r="CV8" s="217"/>
    </row>
    <row r="9" spans="2:100" s="9" customFormat="1" ht="12" customHeight="1">
      <c r="B9" s="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600" t="s">
        <v>423</v>
      </c>
      <c r="Q9" s="600"/>
      <c r="R9" s="600"/>
      <c r="S9" s="600"/>
      <c r="T9" s="600"/>
      <c r="U9" s="598" t="s">
        <v>568</v>
      </c>
      <c r="V9" s="598"/>
      <c r="W9" s="598"/>
      <c r="X9" s="598"/>
      <c r="Y9" s="598"/>
      <c r="Z9" s="598"/>
      <c r="AA9" s="598"/>
      <c r="AB9" s="46"/>
      <c r="AC9" s="32"/>
      <c r="AD9" s="32"/>
      <c r="AE9" s="32"/>
      <c r="AF9" s="32"/>
      <c r="AG9" s="19"/>
      <c r="AH9" s="19"/>
      <c r="AI9" s="19"/>
      <c r="AJ9" s="19"/>
      <c r="AK9" s="19"/>
      <c r="AL9" s="19"/>
      <c r="AM9" s="8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216"/>
      <c r="CQ9" s="216"/>
      <c r="CR9" s="216"/>
      <c r="CS9" s="216"/>
      <c r="CT9" s="217"/>
      <c r="CU9" s="217"/>
      <c r="CV9" s="217"/>
    </row>
    <row r="10" spans="2:100" s="9" customFormat="1" ht="12" customHeight="1">
      <c r="B10" s="7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4"/>
      <c r="AI10" s="144"/>
      <c r="AJ10" s="144"/>
      <c r="AK10" s="144"/>
      <c r="AL10" s="267" t="s">
        <v>199</v>
      </c>
      <c r="AM10" s="8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216"/>
      <c r="CQ10" s="216"/>
      <c r="CR10" s="216"/>
      <c r="CS10" s="216"/>
      <c r="CT10" s="217"/>
      <c r="CU10" s="217"/>
      <c r="CV10" s="217"/>
    </row>
    <row r="11" spans="2:100" s="9" customFormat="1" ht="12" customHeight="1">
      <c r="B11" s="7"/>
      <c r="C11" s="425" t="s">
        <v>135</v>
      </c>
      <c r="D11" s="734"/>
      <c r="E11" s="732" t="s">
        <v>136</v>
      </c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419" t="s">
        <v>349</v>
      </c>
      <c r="AI11" s="420"/>
      <c r="AJ11" s="420"/>
      <c r="AK11" s="420"/>
      <c r="AL11" s="421"/>
      <c r="AM11" s="8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216"/>
      <c r="CQ11" s="216"/>
      <c r="CR11" s="216"/>
      <c r="CS11" s="216"/>
      <c r="CT11" s="217"/>
      <c r="CU11" s="217"/>
      <c r="CV11" s="217"/>
    </row>
    <row r="12" spans="2:100" s="9" customFormat="1" ht="12" customHeight="1">
      <c r="B12" s="7"/>
      <c r="C12" s="735"/>
      <c r="D12" s="737"/>
      <c r="E12" s="735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616"/>
      <c r="AI12" s="738"/>
      <c r="AJ12" s="738"/>
      <c r="AK12" s="738"/>
      <c r="AL12" s="617"/>
      <c r="AM12" s="8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216"/>
      <c r="CQ12" s="216"/>
      <c r="CR12" s="216"/>
      <c r="CS12" s="216"/>
      <c r="CT12" s="217"/>
      <c r="CU12" s="217"/>
      <c r="CV12" s="217"/>
    </row>
    <row r="13" spans="2:100" s="9" customFormat="1" ht="24" customHeight="1">
      <c r="B13" s="7"/>
      <c r="C13" s="742">
        <v>1</v>
      </c>
      <c r="D13" s="742"/>
      <c r="E13" s="781" t="s">
        <v>137</v>
      </c>
      <c r="F13" s="781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1"/>
      <c r="AH13" s="782"/>
      <c r="AI13" s="782"/>
      <c r="AJ13" s="782"/>
      <c r="AK13" s="782"/>
      <c r="AL13" s="782"/>
      <c r="AM13" s="8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216"/>
      <c r="CQ13" s="216"/>
      <c r="CR13" s="216"/>
      <c r="CS13" s="216"/>
      <c r="CT13" s="217"/>
      <c r="CU13" s="217"/>
      <c r="CV13" s="217"/>
    </row>
    <row r="14" spans="2:100" s="9" customFormat="1" ht="23.25" customHeight="1">
      <c r="B14" s="7"/>
      <c r="C14" s="764">
        <v>2</v>
      </c>
      <c r="D14" s="764"/>
      <c r="E14" s="775" t="s">
        <v>138</v>
      </c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6"/>
      <c r="AI14" s="776"/>
      <c r="AJ14" s="776"/>
      <c r="AK14" s="776"/>
      <c r="AL14" s="776"/>
      <c r="AM14" s="8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216"/>
      <c r="CQ14" s="216"/>
      <c r="CR14" s="216"/>
      <c r="CS14" s="216"/>
      <c r="CT14" s="217"/>
      <c r="CU14" s="217"/>
      <c r="CV14" s="217"/>
    </row>
    <row r="15" spans="2:100" s="9" customFormat="1" ht="23.25" customHeight="1">
      <c r="B15" s="7"/>
      <c r="C15" s="764">
        <v>3</v>
      </c>
      <c r="D15" s="764"/>
      <c r="E15" s="775" t="s">
        <v>139</v>
      </c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80"/>
      <c r="AI15" s="780"/>
      <c r="AJ15" s="780"/>
      <c r="AK15" s="780"/>
      <c r="AL15" s="780"/>
      <c r="AM15" s="8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216"/>
      <c r="CQ15" s="216"/>
      <c r="CR15" s="216"/>
      <c r="CS15" s="216"/>
      <c r="CT15" s="217"/>
      <c r="CU15" s="217"/>
      <c r="CV15" s="217"/>
    </row>
    <row r="16" spans="2:100" s="9" customFormat="1" ht="12" customHeight="1">
      <c r="B16" s="7"/>
      <c r="C16" s="774">
        <v>4</v>
      </c>
      <c r="D16" s="774"/>
      <c r="E16" s="775" t="s">
        <v>29</v>
      </c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6">
        <f>AH14-AH15</f>
        <v>0</v>
      </c>
      <c r="AI16" s="776"/>
      <c r="AJ16" s="776"/>
      <c r="AK16" s="776"/>
      <c r="AL16" s="776"/>
      <c r="AM16" s="8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216"/>
      <c r="CQ16" s="216"/>
      <c r="CR16" s="216"/>
      <c r="CS16" s="216"/>
      <c r="CT16" s="217"/>
      <c r="CU16" s="217"/>
      <c r="CV16" s="217"/>
    </row>
    <row r="17" spans="2:100" s="9" customFormat="1" ht="12" customHeight="1">
      <c r="B17" s="7"/>
      <c r="C17" s="777" t="s">
        <v>507</v>
      </c>
      <c r="D17" s="777"/>
      <c r="E17" s="778" t="s">
        <v>368</v>
      </c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8"/>
      <c r="X17" s="778"/>
      <c r="Y17" s="778"/>
      <c r="Z17" s="778"/>
      <c r="AA17" s="778"/>
      <c r="AB17" s="778"/>
      <c r="AC17" s="778"/>
      <c r="AD17" s="778"/>
      <c r="AE17" s="778"/>
      <c r="AF17" s="778"/>
      <c r="AG17" s="778"/>
      <c r="AH17" s="779"/>
      <c r="AI17" s="779"/>
      <c r="AJ17" s="779"/>
      <c r="AK17" s="779"/>
      <c r="AL17" s="779"/>
      <c r="AM17" s="8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216"/>
      <c r="CQ17" s="216"/>
      <c r="CR17" s="216"/>
      <c r="CS17" s="216"/>
      <c r="CT17" s="217"/>
      <c r="CU17" s="217"/>
      <c r="CV17" s="217"/>
    </row>
    <row r="18" spans="2:100" s="9" customFormat="1" ht="12" customHeight="1">
      <c r="B18" s="7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4"/>
      <c r="AI18" s="144"/>
      <c r="AJ18" s="144"/>
      <c r="AK18" s="144"/>
      <c r="AL18" s="144"/>
      <c r="AM18" s="8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216"/>
      <c r="CQ18" s="216"/>
      <c r="CR18" s="216"/>
      <c r="CS18" s="216"/>
      <c r="CT18" s="217"/>
      <c r="CU18" s="217"/>
      <c r="CV18" s="217"/>
    </row>
    <row r="19" spans="2:100" s="9" customFormat="1" ht="12" customHeight="1">
      <c r="B19" s="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44" t="s">
        <v>538</v>
      </c>
      <c r="X19" s="198"/>
      <c r="Y19" s="61"/>
      <c r="Z19" s="198"/>
      <c r="AA19" s="44"/>
      <c r="AB19" s="198"/>
      <c r="AC19" s="594"/>
      <c r="AD19" s="594"/>
      <c r="AE19" s="594"/>
      <c r="AF19" s="595">
        <f>IF(Q8=12,1,1)</f>
        <v>1</v>
      </c>
      <c r="AG19" s="595"/>
      <c r="AH19" s="595"/>
      <c r="AI19" s="490">
        <f>IF(Q8=12,W8+1,W8)</f>
        <v>44272</v>
      </c>
      <c r="AJ19" s="490"/>
      <c r="AK19" s="490"/>
      <c r="AL19" s="490"/>
      <c r="AM19" s="8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216"/>
      <c r="CQ19" s="216"/>
      <c r="CR19" s="216"/>
      <c r="CS19" s="216"/>
      <c r="CT19" s="217"/>
      <c r="CU19" s="217"/>
      <c r="CV19" s="217"/>
    </row>
    <row r="20" spans="2:100" s="9" customFormat="1" ht="12" customHeight="1">
      <c r="B20" s="7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13"/>
      <c r="X20" s="113"/>
      <c r="Y20" s="113"/>
      <c r="Z20" s="113"/>
      <c r="AA20" s="44"/>
      <c r="AB20" s="198"/>
      <c r="AC20" s="659" t="s">
        <v>163</v>
      </c>
      <c r="AD20" s="659"/>
      <c r="AE20" s="659"/>
      <c r="AF20" s="491" t="s">
        <v>339</v>
      </c>
      <c r="AG20" s="491"/>
      <c r="AH20" s="491"/>
      <c r="AI20" s="491" t="s">
        <v>568</v>
      </c>
      <c r="AJ20" s="491"/>
      <c r="AK20" s="491"/>
      <c r="AL20" s="491"/>
      <c r="AM20" s="8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216"/>
      <c r="CQ20" s="216"/>
      <c r="CR20" s="216"/>
      <c r="CS20" s="216"/>
      <c r="CT20" s="217"/>
      <c r="CU20" s="217"/>
      <c r="CV20" s="217"/>
    </row>
    <row r="21" spans="2:100" s="9" customFormat="1" ht="12" customHeight="1">
      <c r="B21" s="7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13"/>
      <c r="X21" s="113"/>
      <c r="Y21" s="113"/>
      <c r="Z21" s="113"/>
      <c r="AA21" s="44"/>
      <c r="AB21" s="198"/>
      <c r="AC21" s="381"/>
      <c r="AD21" s="381"/>
      <c r="AE21" s="381"/>
      <c r="AF21" s="380"/>
      <c r="AG21" s="380"/>
      <c r="AH21" s="380"/>
      <c r="AI21" s="380"/>
      <c r="AJ21" s="380"/>
      <c r="AK21" s="380"/>
      <c r="AL21" s="380"/>
      <c r="AM21" s="8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216"/>
      <c r="CQ21" s="216"/>
      <c r="CR21" s="216"/>
      <c r="CS21" s="216"/>
      <c r="CT21" s="217"/>
      <c r="CU21" s="217"/>
      <c r="CV21" s="217"/>
    </row>
    <row r="22" spans="2:100" s="9" customFormat="1" ht="12" customHeight="1">
      <c r="B22" s="7"/>
      <c r="C22" s="722" t="s">
        <v>492</v>
      </c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4"/>
      <c r="AG22" s="728"/>
      <c r="AH22" s="728"/>
      <c r="AI22" s="728"/>
      <c r="AJ22" s="728"/>
      <c r="AK22" s="728"/>
      <c r="AL22" s="728"/>
      <c r="AM22" s="8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216"/>
      <c r="CQ22" s="216"/>
      <c r="CR22" s="216"/>
      <c r="CS22" s="216"/>
      <c r="CT22" s="217"/>
      <c r="CU22" s="217"/>
      <c r="CV22" s="217"/>
    </row>
    <row r="23" spans="2:100" s="9" customFormat="1" ht="12" customHeight="1">
      <c r="B23" s="7"/>
      <c r="C23" s="725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6"/>
      <c r="T23" s="726"/>
      <c r="U23" s="726"/>
      <c r="V23" s="726"/>
      <c r="W23" s="726"/>
      <c r="X23" s="726"/>
      <c r="Y23" s="726"/>
      <c r="Z23" s="726"/>
      <c r="AA23" s="726"/>
      <c r="AB23" s="726"/>
      <c r="AC23" s="726"/>
      <c r="AD23" s="726"/>
      <c r="AE23" s="726"/>
      <c r="AF23" s="727"/>
      <c r="AG23" s="728"/>
      <c r="AH23" s="728"/>
      <c r="AI23" s="728"/>
      <c r="AJ23" s="728"/>
      <c r="AK23" s="728"/>
      <c r="AL23" s="728"/>
      <c r="AM23" s="8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216"/>
      <c r="CQ23" s="216"/>
      <c r="CR23" s="216"/>
      <c r="CS23" s="216"/>
      <c r="CT23" s="217"/>
      <c r="CU23" s="217"/>
      <c r="CV23" s="217"/>
    </row>
    <row r="24" spans="2:100" s="9" customFormat="1" ht="12" customHeight="1">
      <c r="B24" s="7"/>
      <c r="C24" s="722" t="s">
        <v>64</v>
      </c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4"/>
      <c r="AG24" s="728"/>
      <c r="AH24" s="728"/>
      <c r="AI24" s="728"/>
      <c r="AJ24" s="728"/>
      <c r="AK24" s="728"/>
      <c r="AL24" s="728"/>
      <c r="AM24" s="8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216"/>
      <c r="CQ24" s="216"/>
      <c r="CR24" s="216"/>
      <c r="CS24" s="216"/>
      <c r="CT24" s="217"/>
      <c r="CU24" s="217"/>
      <c r="CV24" s="217"/>
    </row>
    <row r="25" spans="2:100" s="9" customFormat="1" ht="12" customHeight="1">
      <c r="B25" s="7"/>
      <c r="C25" s="725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726"/>
      <c r="X25" s="726"/>
      <c r="Y25" s="726"/>
      <c r="Z25" s="726"/>
      <c r="AA25" s="726"/>
      <c r="AB25" s="726"/>
      <c r="AC25" s="726"/>
      <c r="AD25" s="726"/>
      <c r="AE25" s="726"/>
      <c r="AF25" s="727"/>
      <c r="AG25" s="728"/>
      <c r="AH25" s="728"/>
      <c r="AI25" s="728"/>
      <c r="AJ25" s="728"/>
      <c r="AK25" s="728"/>
      <c r="AL25" s="728"/>
      <c r="AM25" s="8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216"/>
      <c r="CQ25" s="216"/>
      <c r="CR25" s="216"/>
      <c r="CS25" s="216"/>
      <c r="CT25" s="217"/>
      <c r="CU25" s="217"/>
      <c r="CV25" s="217"/>
    </row>
    <row r="26" spans="2:100" s="9" customFormat="1" ht="12" customHeight="1">
      <c r="B26" s="7"/>
      <c r="C26" s="119"/>
      <c r="D26" s="119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120"/>
      <c r="AH26" s="120"/>
      <c r="AI26" s="120"/>
      <c r="AJ26" s="120"/>
      <c r="AK26" s="120"/>
      <c r="AL26" s="120"/>
      <c r="AM26" s="8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216"/>
      <c r="CQ26" s="216"/>
      <c r="CR26" s="216"/>
      <c r="CS26" s="216"/>
      <c r="CT26" s="217"/>
      <c r="CU26" s="217"/>
      <c r="CV26" s="217"/>
    </row>
    <row r="27" spans="2:100" s="9" customFormat="1" ht="12" customHeight="1">
      <c r="B27" s="7"/>
      <c r="C27" s="201" t="s">
        <v>493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66"/>
      <c r="O27" s="66"/>
      <c r="P27" s="66"/>
      <c r="Q27" s="66"/>
      <c r="R27" s="66"/>
      <c r="S27" s="176"/>
      <c r="T27" s="176"/>
      <c r="U27" s="176"/>
      <c r="V27" s="176"/>
      <c r="W27" s="176"/>
      <c r="X27" s="176"/>
      <c r="Y27" s="176"/>
      <c r="Z27" s="62"/>
      <c r="AA27" s="176"/>
      <c r="AB27" s="176"/>
      <c r="AC27" s="176"/>
      <c r="AD27" s="176"/>
      <c r="AE27" s="176"/>
      <c r="AF27" s="176"/>
      <c r="AG27" s="176"/>
      <c r="AH27" s="120"/>
      <c r="AI27" s="120"/>
      <c r="AJ27" s="120"/>
      <c r="AK27" s="120"/>
      <c r="AL27" s="120"/>
      <c r="AM27" s="8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216"/>
      <c r="CQ27" s="216"/>
      <c r="CR27" s="216"/>
      <c r="CS27" s="216"/>
      <c r="CT27" s="217"/>
      <c r="CU27" s="217"/>
      <c r="CV27" s="217"/>
    </row>
    <row r="28" spans="2:100" s="9" customFormat="1" ht="12" customHeight="1">
      <c r="B28" s="7"/>
      <c r="C28" s="201" t="s">
        <v>494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66"/>
      <c r="O28" s="66"/>
      <c r="P28" s="66"/>
      <c r="Q28" s="66"/>
      <c r="R28" s="66"/>
      <c r="S28" s="719"/>
      <c r="T28" s="719"/>
      <c r="U28" s="719"/>
      <c r="V28" s="719"/>
      <c r="W28" s="719"/>
      <c r="X28" s="719"/>
      <c r="Y28" s="719"/>
      <c r="Z28" s="67"/>
      <c r="AA28" s="719"/>
      <c r="AB28" s="719"/>
      <c r="AC28" s="719"/>
      <c r="AD28" s="719"/>
      <c r="AE28" s="719"/>
      <c r="AF28" s="719"/>
      <c r="AG28" s="719"/>
      <c r="AH28" s="120"/>
      <c r="AI28" s="120"/>
      <c r="AJ28" s="120"/>
      <c r="AK28" s="120"/>
      <c r="AL28" s="120"/>
      <c r="AM28" s="8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216"/>
      <c r="CQ28" s="216"/>
      <c r="CR28" s="216"/>
      <c r="CS28" s="216"/>
      <c r="CT28" s="217"/>
      <c r="CU28" s="217"/>
      <c r="CV28" s="217"/>
    </row>
    <row r="29" spans="2:100" s="9" customFormat="1" ht="12" customHeight="1">
      <c r="B29" s="7"/>
      <c r="C29" s="62"/>
      <c r="D29" s="62"/>
      <c r="E29" s="62"/>
      <c r="F29" s="62"/>
      <c r="G29" s="62"/>
      <c r="H29" s="62"/>
      <c r="I29" s="62"/>
      <c r="J29" s="68"/>
      <c r="K29" s="68"/>
      <c r="L29" s="68"/>
      <c r="M29" s="68"/>
      <c r="N29" s="68"/>
      <c r="O29" s="68"/>
      <c r="P29" s="68"/>
      <c r="Q29" s="68"/>
      <c r="R29" s="66"/>
      <c r="S29" s="720" t="s">
        <v>560</v>
      </c>
      <c r="T29" s="720"/>
      <c r="U29" s="720"/>
      <c r="V29" s="720"/>
      <c r="W29" s="720"/>
      <c r="X29" s="720"/>
      <c r="Y29" s="720"/>
      <c r="Z29" s="62"/>
      <c r="AA29" s="721" t="s">
        <v>559</v>
      </c>
      <c r="AB29" s="721"/>
      <c r="AC29" s="721"/>
      <c r="AD29" s="721"/>
      <c r="AE29" s="721"/>
      <c r="AF29" s="721"/>
      <c r="AG29" s="721"/>
      <c r="AH29" s="120"/>
      <c r="AI29" s="120"/>
      <c r="AJ29" s="120"/>
      <c r="AK29" s="120"/>
      <c r="AL29" s="120"/>
      <c r="AM29" s="8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216"/>
      <c r="CQ29" s="216"/>
      <c r="CR29" s="216"/>
      <c r="CS29" s="216"/>
      <c r="CT29" s="217"/>
      <c r="CU29" s="217"/>
      <c r="CV29" s="217"/>
    </row>
    <row r="30" spans="2:100" s="9" customFormat="1" ht="12" customHeight="1">
      <c r="B30" s="7"/>
      <c r="C30" s="718" t="s">
        <v>442</v>
      </c>
      <c r="D30" s="718"/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66"/>
      <c r="S30" s="114"/>
      <c r="T30" s="114"/>
      <c r="U30" s="114"/>
      <c r="V30" s="114"/>
      <c r="W30" s="114"/>
      <c r="X30" s="114"/>
      <c r="Y30" s="114"/>
      <c r="Z30" s="62"/>
      <c r="AA30" s="115"/>
      <c r="AB30" s="115"/>
      <c r="AC30" s="115"/>
      <c r="AD30" s="115"/>
      <c r="AE30" s="115"/>
      <c r="AF30" s="115"/>
      <c r="AG30" s="115"/>
      <c r="AH30" s="120"/>
      <c r="AI30" s="120"/>
      <c r="AJ30" s="120"/>
      <c r="AK30" s="120"/>
      <c r="AL30" s="120"/>
      <c r="AM30" s="8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216"/>
      <c r="CQ30" s="216"/>
      <c r="CR30" s="216"/>
      <c r="CS30" s="216"/>
      <c r="CT30" s="217"/>
      <c r="CU30" s="217"/>
      <c r="CV30" s="217"/>
    </row>
    <row r="31" spans="2:100" s="9" customFormat="1" ht="12" customHeight="1">
      <c r="B31" s="7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66"/>
      <c r="S31" s="719"/>
      <c r="T31" s="719"/>
      <c r="U31" s="719"/>
      <c r="V31" s="719"/>
      <c r="W31" s="719"/>
      <c r="X31" s="719"/>
      <c r="Y31" s="719"/>
      <c r="Z31" s="67"/>
      <c r="AA31" s="719"/>
      <c r="AB31" s="719"/>
      <c r="AC31" s="719"/>
      <c r="AD31" s="719"/>
      <c r="AE31" s="719"/>
      <c r="AF31" s="719"/>
      <c r="AG31" s="719"/>
      <c r="AH31" s="120"/>
      <c r="AI31" s="120"/>
      <c r="AJ31" s="120"/>
      <c r="AK31" s="120"/>
      <c r="AL31" s="120"/>
      <c r="AM31" s="8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216"/>
      <c r="CQ31" s="216"/>
      <c r="CR31" s="216"/>
      <c r="CS31" s="216"/>
      <c r="CT31" s="217"/>
      <c r="CU31" s="217"/>
      <c r="CV31" s="217"/>
    </row>
    <row r="32" spans="2:100" s="9" customFormat="1" ht="12" customHeight="1">
      <c r="B32" s="7"/>
      <c r="C32" s="62"/>
      <c r="D32" s="62"/>
      <c r="E32" s="62"/>
      <c r="F32" s="62"/>
      <c r="G32" s="62"/>
      <c r="H32" s="62"/>
      <c r="I32" s="62"/>
      <c r="J32" s="68"/>
      <c r="K32" s="68"/>
      <c r="L32" s="68"/>
      <c r="M32" s="68"/>
      <c r="N32" s="68"/>
      <c r="O32" s="68"/>
      <c r="P32" s="68"/>
      <c r="Q32" s="68"/>
      <c r="R32" s="66"/>
      <c r="S32" s="720" t="s">
        <v>560</v>
      </c>
      <c r="T32" s="720"/>
      <c r="U32" s="720"/>
      <c r="V32" s="720"/>
      <c r="W32" s="720"/>
      <c r="X32" s="720"/>
      <c r="Y32" s="720"/>
      <c r="Z32" s="62"/>
      <c r="AA32" s="721" t="s">
        <v>559</v>
      </c>
      <c r="AB32" s="721"/>
      <c r="AC32" s="721"/>
      <c r="AD32" s="721"/>
      <c r="AE32" s="721"/>
      <c r="AF32" s="721"/>
      <c r="AG32" s="721"/>
      <c r="AH32" s="120"/>
      <c r="AI32" s="120"/>
      <c r="AJ32" s="120"/>
      <c r="AK32" s="120"/>
      <c r="AL32" s="120"/>
      <c r="AM32" s="8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216"/>
      <c r="CQ32" s="216"/>
      <c r="CR32" s="216"/>
      <c r="CS32" s="216"/>
      <c r="CT32" s="217"/>
      <c r="CU32" s="217"/>
      <c r="CV32" s="217"/>
    </row>
    <row r="33" spans="2:100" s="9" customFormat="1" ht="12" customHeight="1">
      <c r="B33" s="7"/>
      <c r="C33" s="62" t="s">
        <v>443</v>
      </c>
      <c r="D33" s="62"/>
      <c r="E33" s="62"/>
      <c r="F33" s="62"/>
      <c r="G33" s="62"/>
      <c r="H33" s="62"/>
      <c r="I33" s="62"/>
      <c r="J33" s="68"/>
      <c r="K33" s="68"/>
      <c r="L33" s="68"/>
      <c r="M33" s="68"/>
      <c r="N33" s="68"/>
      <c r="O33" s="68"/>
      <c r="P33" s="68"/>
      <c r="Q33" s="68"/>
      <c r="R33" s="66"/>
      <c r="S33" s="114"/>
      <c r="T33" s="114"/>
      <c r="U33" s="114"/>
      <c r="V33" s="114"/>
      <c r="W33" s="114"/>
      <c r="X33" s="114"/>
      <c r="Y33" s="114"/>
      <c r="Z33" s="62"/>
      <c r="AA33" s="115"/>
      <c r="AB33" s="115"/>
      <c r="AC33" s="115"/>
      <c r="AD33" s="115"/>
      <c r="AE33" s="115"/>
      <c r="AF33" s="115"/>
      <c r="AG33" s="115"/>
      <c r="AH33" s="120"/>
      <c r="AI33" s="120"/>
      <c r="AJ33" s="120"/>
      <c r="AK33" s="120"/>
      <c r="AL33" s="120"/>
      <c r="AM33" s="8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216"/>
      <c r="CQ33" s="216"/>
      <c r="CR33" s="216"/>
      <c r="CS33" s="216"/>
      <c r="CT33" s="217"/>
      <c r="CU33" s="217"/>
      <c r="CV33" s="217"/>
    </row>
    <row r="34" spans="2:100" s="9" customFormat="1" ht="12" customHeight="1">
      <c r="B34" s="7"/>
      <c r="C34" s="62" t="s">
        <v>444</v>
      </c>
      <c r="D34" s="62"/>
      <c r="E34" s="62"/>
      <c r="F34" s="62"/>
      <c r="G34" s="62"/>
      <c r="H34" s="62"/>
      <c r="I34" s="62"/>
      <c r="J34" s="68"/>
      <c r="K34" s="68"/>
      <c r="L34" s="68"/>
      <c r="M34" s="68"/>
      <c r="N34" s="68"/>
      <c r="O34" s="68"/>
      <c r="P34" s="68"/>
      <c r="Q34" s="68"/>
      <c r="R34" s="66"/>
      <c r="S34" s="114"/>
      <c r="T34" s="114"/>
      <c r="U34" s="114"/>
      <c r="V34" s="114"/>
      <c r="W34" s="114"/>
      <c r="X34" s="114"/>
      <c r="Y34" s="114"/>
      <c r="Z34" s="62"/>
      <c r="AA34" s="115"/>
      <c r="AB34" s="115"/>
      <c r="AC34" s="115"/>
      <c r="AD34" s="115"/>
      <c r="AE34" s="115"/>
      <c r="AF34" s="115"/>
      <c r="AG34" s="115"/>
      <c r="AH34" s="120"/>
      <c r="AI34" s="120"/>
      <c r="AJ34" s="120"/>
      <c r="AK34" s="120"/>
      <c r="AL34" s="120"/>
      <c r="AM34" s="8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216"/>
      <c r="CQ34" s="216"/>
      <c r="CR34" s="216"/>
      <c r="CS34" s="216"/>
      <c r="CT34" s="217"/>
      <c r="CU34" s="217"/>
      <c r="CV34" s="217"/>
    </row>
    <row r="35" spans="2:100" s="9" customFormat="1" ht="12" customHeight="1">
      <c r="B35" s="7"/>
      <c r="C35" s="62" t="s">
        <v>445</v>
      </c>
      <c r="D35" s="62"/>
      <c r="E35" s="62"/>
      <c r="F35" s="62"/>
      <c r="G35" s="62"/>
      <c r="H35" s="62"/>
      <c r="I35" s="62"/>
      <c r="J35" s="68"/>
      <c r="K35" s="68"/>
      <c r="L35" s="68"/>
      <c r="M35" s="68"/>
      <c r="N35" s="68"/>
      <c r="O35" s="68"/>
      <c r="P35" s="68"/>
      <c r="Q35" s="68"/>
      <c r="R35" s="66"/>
      <c r="S35" s="114"/>
      <c r="T35" s="114"/>
      <c r="U35" s="114"/>
      <c r="V35" s="114"/>
      <c r="W35" s="114"/>
      <c r="X35" s="114"/>
      <c r="Y35" s="114"/>
      <c r="Z35" s="62"/>
      <c r="AA35" s="115"/>
      <c r="AB35" s="115"/>
      <c r="AC35" s="115"/>
      <c r="AD35" s="115"/>
      <c r="AE35" s="115"/>
      <c r="AF35" s="115"/>
      <c r="AG35" s="115"/>
      <c r="AH35" s="120"/>
      <c r="AI35" s="120"/>
      <c r="AJ35" s="120"/>
      <c r="AK35" s="120"/>
      <c r="AL35" s="120"/>
      <c r="AM35" s="8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216"/>
      <c r="CQ35" s="216"/>
      <c r="CR35" s="216"/>
      <c r="CS35" s="216"/>
      <c r="CT35" s="217"/>
      <c r="CU35" s="217"/>
      <c r="CV35" s="217"/>
    </row>
    <row r="36" spans="2:100" s="9" customFormat="1" ht="12" customHeight="1">
      <c r="B36" s="7"/>
      <c r="C36" s="62" t="s">
        <v>446</v>
      </c>
      <c r="D36" s="62"/>
      <c r="E36" s="62"/>
      <c r="F36" s="62"/>
      <c r="G36" s="62"/>
      <c r="H36" s="62"/>
      <c r="I36" s="62"/>
      <c r="J36" s="68"/>
      <c r="K36" s="68"/>
      <c r="L36" s="68"/>
      <c r="M36" s="68"/>
      <c r="N36" s="68"/>
      <c r="O36" s="68"/>
      <c r="P36" s="68"/>
      <c r="Q36" s="68"/>
      <c r="R36" s="66"/>
      <c r="S36" s="114"/>
      <c r="T36" s="114"/>
      <c r="U36" s="114"/>
      <c r="V36" s="114"/>
      <c r="W36" s="114"/>
      <c r="X36" s="114"/>
      <c r="Y36" s="114"/>
      <c r="Z36" s="62"/>
      <c r="AA36" s="115"/>
      <c r="AB36" s="115"/>
      <c r="AC36" s="115"/>
      <c r="AD36" s="115"/>
      <c r="AE36" s="115"/>
      <c r="AF36" s="115"/>
      <c r="AG36" s="115"/>
      <c r="AH36" s="120"/>
      <c r="AI36" s="120"/>
      <c r="AJ36" s="120"/>
      <c r="AK36" s="120"/>
      <c r="AL36" s="120"/>
      <c r="AM36" s="8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216"/>
      <c r="CQ36" s="216"/>
      <c r="CR36" s="216"/>
      <c r="CS36" s="216"/>
      <c r="CT36" s="217"/>
      <c r="CU36" s="217"/>
      <c r="CV36" s="217"/>
    </row>
    <row r="37" spans="2:100" s="9" customFormat="1" ht="12" customHeight="1">
      <c r="B37" s="7"/>
      <c r="C37" s="62"/>
      <c r="D37" s="62"/>
      <c r="E37" s="62"/>
      <c r="F37" s="62"/>
      <c r="G37" s="62"/>
      <c r="H37" s="62"/>
      <c r="I37" s="62"/>
      <c r="J37" s="68"/>
      <c r="K37" s="68"/>
      <c r="L37" s="68"/>
      <c r="M37" s="68"/>
      <c r="N37" s="68"/>
      <c r="O37" s="68"/>
      <c r="P37" s="68"/>
      <c r="Q37" s="68"/>
      <c r="R37" s="66"/>
      <c r="S37" s="114"/>
      <c r="T37" s="114"/>
      <c r="U37" s="114"/>
      <c r="V37" s="114"/>
      <c r="W37" s="114"/>
      <c r="X37" s="114"/>
      <c r="Y37" s="114"/>
      <c r="Z37" s="62"/>
      <c r="AA37" s="115"/>
      <c r="AB37" s="115"/>
      <c r="AC37" s="115"/>
      <c r="AD37" s="115"/>
      <c r="AE37" s="115"/>
      <c r="AF37" s="115"/>
      <c r="AG37" s="115"/>
      <c r="AH37" s="120"/>
      <c r="AI37" s="120"/>
      <c r="AJ37" s="120"/>
      <c r="AK37" s="120"/>
      <c r="AL37" s="120"/>
      <c r="AM37" s="8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216"/>
      <c r="CQ37" s="216"/>
      <c r="CR37" s="216"/>
      <c r="CS37" s="216"/>
      <c r="CT37" s="217"/>
      <c r="CU37" s="217"/>
      <c r="CV37" s="217"/>
    </row>
    <row r="38" spans="2:100" s="9" customFormat="1" ht="12" customHeight="1">
      <c r="B38" s="7"/>
      <c r="C38" s="62" t="s">
        <v>351</v>
      </c>
      <c r="D38" s="62"/>
      <c r="E38" s="62"/>
      <c r="F38" s="62"/>
      <c r="G38" s="62"/>
      <c r="H38" s="62"/>
      <c r="I38" s="62"/>
      <c r="J38" s="68"/>
      <c r="K38" s="68"/>
      <c r="L38" s="68"/>
      <c r="M38" s="68"/>
      <c r="N38" s="68"/>
      <c r="O38" s="68"/>
      <c r="P38" s="68"/>
      <c r="Q38" s="68"/>
      <c r="R38" s="66"/>
      <c r="S38" s="114"/>
      <c r="T38" s="114"/>
      <c r="U38" s="114"/>
      <c r="V38" s="114"/>
      <c r="W38" s="114"/>
      <c r="X38" s="114"/>
      <c r="Y38" s="114"/>
      <c r="Z38" s="62"/>
      <c r="AA38" s="115"/>
      <c r="AB38" s="115"/>
      <c r="AC38" s="115"/>
      <c r="AD38" s="115"/>
      <c r="AE38" s="115"/>
      <c r="AF38" s="115"/>
      <c r="AG38" s="115"/>
      <c r="AH38" s="120"/>
      <c r="AI38" s="120"/>
      <c r="AJ38" s="120"/>
      <c r="AK38" s="120"/>
      <c r="AL38" s="120"/>
      <c r="AM38" s="8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216"/>
      <c r="CQ38" s="216"/>
      <c r="CR38" s="216"/>
      <c r="CS38" s="216"/>
      <c r="CT38" s="217"/>
      <c r="CU38" s="217"/>
      <c r="CV38" s="217"/>
    </row>
    <row r="39" spans="2:100" s="9" customFormat="1" ht="12" customHeight="1">
      <c r="B39" s="7"/>
      <c r="C39" s="716"/>
      <c r="D39" s="716"/>
      <c r="E39" s="716"/>
      <c r="F39" s="716"/>
      <c r="G39" s="716"/>
      <c r="H39" s="716"/>
      <c r="I39" s="716"/>
      <c r="J39" s="717">
        <v>2019</v>
      </c>
      <c r="K39" s="717"/>
      <c r="L39" s="717"/>
      <c r="M39" s="717"/>
      <c r="N39" s="47"/>
      <c r="O39" s="47"/>
      <c r="P39" s="202"/>
      <c r="Q39" s="19"/>
      <c r="R39" s="66"/>
      <c r="S39" s="114"/>
      <c r="T39" s="114"/>
      <c r="U39" s="114"/>
      <c r="V39" s="114"/>
      <c r="W39" s="114"/>
      <c r="X39" s="114"/>
      <c r="Y39" s="114"/>
      <c r="Z39" s="62"/>
      <c r="AA39" s="115"/>
      <c r="AB39" s="115"/>
      <c r="AC39" s="115"/>
      <c r="AD39" s="115"/>
      <c r="AE39" s="115"/>
      <c r="AF39" s="115"/>
      <c r="AG39" s="115"/>
      <c r="AH39" s="120"/>
      <c r="AI39" s="120"/>
      <c r="AJ39" s="120"/>
      <c r="AK39" s="120"/>
      <c r="AL39" s="120"/>
      <c r="AM39" s="8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216"/>
      <c r="CQ39" s="216"/>
      <c r="CR39" s="216"/>
      <c r="CS39" s="216"/>
      <c r="CT39" s="217"/>
      <c r="CU39" s="217"/>
      <c r="CV39" s="217"/>
    </row>
    <row r="40" spans="2:100" s="9" customFormat="1" ht="12" customHeight="1">
      <c r="B40" s="7"/>
      <c r="C40" s="592" t="s">
        <v>340</v>
      </c>
      <c r="D40" s="592"/>
      <c r="E40" s="592"/>
      <c r="F40" s="592"/>
      <c r="G40" s="573" t="s">
        <v>339</v>
      </c>
      <c r="H40" s="573"/>
      <c r="I40" s="573"/>
      <c r="J40" s="573" t="s">
        <v>568</v>
      </c>
      <c r="K40" s="573"/>
      <c r="L40" s="573"/>
      <c r="M40" s="573"/>
      <c r="N40" s="47"/>
      <c r="O40" s="47"/>
      <c r="P40" s="174"/>
      <c r="Q40" s="174"/>
      <c r="R40" s="66"/>
      <c r="S40" s="114"/>
      <c r="T40" s="114"/>
      <c r="U40" s="114"/>
      <c r="V40" s="114"/>
      <c r="W40" s="114"/>
      <c r="X40" s="114"/>
      <c r="Y40" s="114"/>
      <c r="Z40" s="62"/>
      <c r="AA40" s="115"/>
      <c r="AB40" s="115"/>
      <c r="AC40" s="115"/>
      <c r="AD40" s="115"/>
      <c r="AE40" s="115"/>
      <c r="AF40" s="115"/>
      <c r="AG40" s="115"/>
      <c r="AH40" s="120"/>
      <c r="AI40" s="120"/>
      <c r="AJ40" s="120"/>
      <c r="AK40" s="120"/>
      <c r="AL40" s="120"/>
      <c r="AM40" s="8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216"/>
      <c r="CQ40" s="216"/>
      <c r="CR40" s="216"/>
      <c r="CS40" s="216"/>
      <c r="CT40" s="217"/>
      <c r="CU40" s="217"/>
      <c r="CV40" s="217"/>
    </row>
    <row r="41" spans="2:100" s="9" customFormat="1" ht="12" customHeight="1">
      <c r="B41" s="7"/>
      <c r="C41" s="45"/>
      <c r="D41" s="45"/>
      <c r="E41" s="45"/>
      <c r="F41" s="45"/>
      <c r="G41" s="169"/>
      <c r="H41" s="169"/>
      <c r="I41" s="169"/>
      <c r="J41" s="169"/>
      <c r="K41" s="169"/>
      <c r="L41" s="169"/>
      <c r="M41" s="169"/>
      <c r="N41" s="47"/>
      <c r="O41" s="47"/>
      <c r="P41" s="174"/>
      <c r="Q41" s="174"/>
      <c r="R41" s="66"/>
      <c r="S41" s="114"/>
      <c r="T41" s="114"/>
      <c r="U41" s="114"/>
      <c r="V41" s="114"/>
      <c r="W41" s="114"/>
      <c r="X41" s="114"/>
      <c r="Y41" s="114"/>
      <c r="Z41" s="62"/>
      <c r="AA41" s="115"/>
      <c r="AB41" s="115"/>
      <c r="AC41" s="115"/>
      <c r="AD41" s="115"/>
      <c r="AE41" s="115"/>
      <c r="AF41" s="115"/>
      <c r="AG41" s="115"/>
      <c r="AH41" s="120"/>
      <c r="AI41" s="120"/>
      <c r="AJ41" s="120"/>
      <c r="AK41" s="120"/>
      <c r="AL41" s="120"/>
      <c r="AM41" s="8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216"/>
      <c r="CQ41" s="216"/>
      <c r="CR41" s="216"/>
      <c r="CS41" s="216"/>
      <c r="CT41" s="217"/>
      <c r="CU41" s="217"/>
      <c r="CV41" s="217"/>
    </row>
    <row r="42" spans="2:100" s="9" customFormat="1" ht="12" customHeight="1">
      <c r="B42" s="7"/>
      <c r="C42" s="180"/>
      <c r="D42" s="180"/>
      <c r="E42" s="180"/>
      <c r="F42" s="180"/>
      <c r="G42" s="180"/>
      <c r="H42" s="180"/>
      <c r="I42" s="32"/>
      <c r="J42" s="32"/>
      <c r="K42" s="32"/>
      <c r="L42" s="32"/>
      <c r="M42" s="32"/>
      <c r="N42" s="32"/>
      <c r="O42" s="32"/>
      <c r="P42" s="169"/>
      <c r="Q42" s="169"/>
      <c r="R42" s="169"/>
      <c r="S42" s="169"/>
      <c r="T42" s="169"/>
      <c r="U42" s="174"/>
      <c r="V42" s="46"/>
      <c r="W42" s="32"/>
      <c r="X42" s="46"/>
      <c r="Y42" s="32"/>
      <c r="Z42" s="32"/>
      <c r="AA42" s="32"/>
      <c r="AB42" s="32"/>
      <c r="AC42" s="32"/>
      <c r="AD42" s="32"/>
      <c r="AE42" s="19"/>
      <c r="AF42" s="19"/>
      <c r="AG42" s="19"/>
      <c r="AH42" s="19"/>
      <c r="AI42" s="19"/>
      <c r="AJ42" s="19"/>
      <c r="AK42" s="19"/>
      <c r="AL42" s="19"/>
      <c r="AM42" s="8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216"/>
      <c r="CQ42" s="216"/>
      <c r="CR42" s="216"/>
      <c r="CS42" s="216"/>
      <c r="CT42" s="217"/>
      <c r="CU42" s="217"/>
      <c r="CV42" s="217"/>
    </row>
    <row r="43" spans="2:100" s="9" customFormat="1" ht="9.75" customHeight="1">
      <c r="B43" s="7"/>
      <c r="C43" s="709" t="s">
        <v>420</v>
      </c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8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216"/>
      <c r="CQ43" s="216"/>
      <c r="CR43" s="216"/>
      <c r="CS43" s="216"/>
      <c r="CT43" s="217"/>
      <c r="CU43" s="217"/>
      <c r="CV43" s="217"/>
    </row>
    <row r="44" spans="2:100" s="9" customFormat="1" ht="9.75" customHeight="1">
      <c r="B44" s="7"/>
      <c r="C44" s="711" t="s">
        <v>65</v>
      </c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2"/>
      <c r="AG44" s="712"/>
      <c r="AH44" s="712"/>
      <c r="AI44" s="712"/>
      <c r="AJ44" s="712"/>
      <c r="AK44" s="712"/>
      <c r="AL44" s="712"/>
      <c r="AM44" s="8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216"/>
      <c r="CQ44" s="216"/>
      <c r="CR44" s="216"/>
      <c r="CS44" s="216"/>
      <c r="CT44" s="217"/>
      <c r="CU44" s="217"/>
      <c r="CV44" s="217"/>
    </row>
    <row r="45" spans="2:100" s="9" customFormat="1" ht="9.75" customHeight="1">
      <c r="B45" s="7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712"/>
      <c r="Z45" s="712"/>
      <c r="AA45" s="712"/>
      <c r="AB45" s="712"/>
      <c r="AC45" s="712"/>
      <c r="AD45" s="712"/>
      <c r="AE45" s="712"/>
      <c r="AF45" s="712"/>
      <c r="AG45" s="712"/>
      <c r="AH45" s="712"/>
      <c r="AI45" s="712"/>
      <c r="AJ45" s="712"/>
      <c r="AK45" s="712"/>
      <c r="AL45" s="712"/>
      <c r="AM45" s="8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216"/>
      <c r="CQ45" s="216"/>
      <c r="CR45" s="216"/>
      <c r="CS45" s="216"/>
      <c r="CT45" s="217"/>
      <c r="CU45" s="217"/>
      <c r="CV45" s="217"/>
    </row>
    <row r="46" spans="2:100" s="9" customFormat="1" ht="9.75" customHeight="1">
      <c r="B46" s="7"/>
      <c r="C46" s="713" t="s">
        <v>421</v>
      </c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714"/>
      <c r="AL46" s="714"/>
      <c r="AM46" s="8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216"/>
      <c r="CQ46" s="216"/>
      <c r="CR46" s="216"/>
      <c r="CS46" s="216"/>
      <c r="CT46" s="217"/>
      <c r="CU46" s="217"/>
      <c r="CV46" s="217"/>
    </row>
    <row r="47" spans="2:100" s="9" customFormat="1" ht="9.75" customHeight="1">
      <c r="B47" s="7"/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  <c r="AL47" s="714"/>
      <c r="AM47" s="8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216"/>
      <c r="CQ47" s="216"/>
      <c r="CR47" s="216"/>
      <c r="CS47" s="216"/>
      <c r="CT47" s="217"/>
      <c r="CU47" s="217"/>
      <c r="CV47" s="217"/>
    </row>
    <row r="48" spans="2:100" s="9" customFormat="1" ht="9.75" customHeight="1">
      <c r="B48" s="7"/>
      <c r="C48" s="197" t="s">
        <v>422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8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216"/>
      <c r="CQ48" s="216"/>
      <c r="CR48" s="216"/>
      <c r="CS48" s="216"/>
      <c r="CT48" s="217"/>
      <c r="CU48" s="217"/>
      <c r="CV48" s="217"/>
    </row>
    <row r="49" spans="2:100" s="9" customFormat="1" ht="9.75" customHeight="1">
      <c r="B49" s="7"/>
      <c r="C49" s="704" t="s">
        <v>66</v>
      </c>
      <c r="D49" s="715"/>
      <c r="E49" s="715"/>
      <c r="F49" s="715"/>
      <c r="G49" s="715"/>
      <c r="H49" s="715"/>
      <c r="I49" s="715"/>
      <c r="J49" s="715"/>
      <c r="K49" s="715"/>
      <c r="L49" s="715"/>
      <c r="M49" s="715"/>
      <c r="N49" s="715"/>
      <c r="O49" s="715"/>
      <c r="P49" s="715"/>
      <c r="Q49" s="715"/>
      <c r="R49" s="715"/>
      <c r="S49" s="715"/>
      <c r="T49" s="715"/>
      <c r="U49" s="715"/>
      <c r="V49" s="715"/>
      <c r="W49" s="715"/>
      <c r="X49" s="715"/>
      <c r="Y49" s="715"/>
      <c r="Z49" s="715"/>
      <c r="AA49" s="715"/>
      <c r="AB49" s="715"/>
      <c r="AC49" s="715"/>
      <c r="AD49" s="715"/>
      <c r="AE49" s="715"/>
      <c r="AF49" s="715"/>
      <c r="AG49" s="715"/>
      <c r="AH49" s="715"/>
      <c r="AI49" s="715"/>
      <c r="AJ49" s="715"/>
      <c r="AK49" s="715"/>
      <c r="AL49" s="715"/>
      <c r="AM49" s="8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216"/>
      <c r="CQ49" s="216"/>
      <c r="CR49" s="216"/>
      <c r="CS49" s="216"/>
      <c r="CT49" s="217"/>
      <c r="CU49" s="217"/>
      <c r="CV49" s="217"/>
    </row>
    <row r="50" spans="2:100" s="9" customFormat="1" ht="9.75" customHeight="1">
      <c r="B50" s="7"/>
      <c r="C50" s="704"/>
      <c r="D50" s="715"/>
      <c r="E50" s="715"/>
      <c r="F50" s="715"/>
      <c r="G50" s="715"/>
      <c r="H50" s="715"/>
      <c r="I50" s="715"/>
      <c r="J50" s="715"/>
      <c r="K50" s="715"/>
      <c r="L50" s="715"/>
      <c r="M50" s="715"/>
      <c r="N50" s="715"/>
      <c r="O50" s="715"/>
      <c r="P50" s="715"/>
      <c r="Q50" s="715"/>
      <c r="R50" s="715"/>
      <c r="S50" s="715"/>
      <c r="T50" s="715"/>
      <c r="U50" s="715"/>
      <c r="V50" s="715"/>
      <c r="W50" s="715"/>
      <c r="X50" s="715"/>
      <c r="Y50" s="715"/>
      <c r="Z50" s="715"/>
      <c r="AA50" s="715"/>
      <c r="AB50" s="715"/>
      <c r="AC50" s="715"/>
      <c r="AD50" s="715"/>
      <c r="AE50" s="715"/>
      <c r="AF50" s="715"/>
      <c r="AG50" s="715"/>
      <c r="AH50" s="715"/>
      <c r="AI50" s="715"/>
      <c r="AJ50" s="715"/>
      <c r="AK50" s="715"/>
      <c r="AL50" s="715"/>
      <c r="AM50" s="8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216"/>
      <c r="CQ50" s="216"/>
      <c r="CR50" s="216"/>
      <c r="CS50" s="216"/>
      <c r="CT50" s="217"/>
      <c r="CU50" s="217"/>
      <c r="CV50" s="217"/>
    </row>
    <row r="51" spans="2:100" s="9" customFormat="1" ht="9.75" customHeight="1">
      <c r="B51" s="7"/>
      <c r="C51" s="715"/>
      <c r="D51" s="715"/>
      <c r="E51" s="715"/>
      <c r="F51" s="715"/>
      <c r="G51" s="715"/>
      <c r="H51" s="715"/>
      <c r="I51" s="715"/>
      <c r="J51" s="715"/>
      <c r="K51" s="715"/>
      <c r="L51" s="715"/>
      <c r="M51" s="715"/>
      <c r="N51" s="715"/>
      <c r="O51" s="715"/>
      <c r="P51" s="715"/>
      <c r="Q51" s="715"/>
      <c r="R51" s="715"/>
      <c r="S51" s="715"/>
      <c r="T51" s="715"/>
      <c r="U51" s="715"/>
      <c r="V51" s="715"/>
      <c r="W51" s="715"/>
      <c r="X51" s="715"/>
      <c r="Y51" s="715"/>
      <c r="Z51" s="715"/>
      <c r="AA51" s="715"/>
      <c r="AB51" s="715"/>
      <c r="AC51" s="715"/>
      <c r="AD51" s="715"/>
      <c r="AE51" s="715"/>
      <c r="AF51" s="715"/>
      <c r="AG51" s="715"/>
      <c r="AH51" s="715"/>
      <c r="AI51" s="715"/>
      <c r="AJ51" s="715"/>
      <c r="AK51" s="715"/>
      <c r="AL51" s="715"/>
      <c r="AM51" s="8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216"/>
      <c r="CQ51" s="216"/>
      <c r="CR51" s="216"/>
      <c r="CS51" s="216"/>
      <c r="CT51" s="217"/>
      <c r="CU51" s="217"/>
      <c r="CV51" s="217"/>
    </row>
    <row r="52" spans="2:100" s="9" customFormat="1" ht="9.75" customHeight="1">
      <c r="B52" s="7"/>
      <c r="C52" s="704" t="s">
        <v>67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04"/>
      <c r="AD52" s="704"/>
      <c r="AE52" s="704"/>
      <c r="AF52" s="704"/>
      <c r="AG52" s="704"/>
      <c r="AH52" s="704"/>
      <c r="AI52" s="704"/>
      <c r="AJ52" s="704"/>
      <c r="AK52" s="704"/>
      <c r="AL52" s="704"/>
      <c r="AM52" s="8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216"/>
      <c r="CQ52" s="216"/>
      <c r="CR52" s="216"/>
      <c r="CS52" s="216"/>
      <c r="CT52" s="217"/>
      <c r="CU52" s="217"/>
      <c r="CV52" s="217"/>
    </row>
    <row r="53" spans="2:100" s="9" customFormat="1" ht="9.75" customHeight="1">
      <c r="B53" s="7"/>
      <c r="C53" s="704"/>
      <c r="D53" s="704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704"/>
      <c r="Z53" s="704"/>
      <c r="AA53" s="704"/>
      <c r="AB53" s="704"/>
      <c r="AC53" s="704"/>
      <c r="AD53" s="704"/>
      <c r="AE53" s="704"/>
      <c r="AF53" s="704"/>
      <c r="AG53" s="704"/>
      <c r="AH53" s="704"/>
      <c r="AI53" s="704"/>
      <c r="AJ53" s="704"/>
      <c r="AK53" s="704"/>
      <c r="AL53" s="704"/>
      <c r="AM53" s="8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216"/>
      <c r="CQ53" s="216"/>
      <c r="CR53" s="216"/>
      <c r="CS53" s="216"/>
      <c r="CT53" s="217"/>
      <c r="CU53" s="217"/>
      <c r="CV53" s="217"/>
    </row>
    <row r="54" spans="2:100" s="9" customFormat="1" ht="9.75" customHeight="1">
      <c r="B54" s="7"/>
      <c r="C54" s="199" t="s">
        <v>68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8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216"/>
      <c r="CQ54" s="216"/>
      <c r="CR54" s="216"/>
      <c r="CS54" s="216"/>
      <c r="CT54" s="217"/>
      <c r="CU54" s="217"/>
      <c r="CV54" s="217"/>
    </row>
    <row r="55" spans="2:100" s="9" customFormat="1" ht="9.75" customHeight="1">
      <c r="B55" s="7"/>
      <c r="C55" s="199" t="s">
        <v>69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8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216"/>
      <c r="CQ55" s="216"/>
      <c r="CR55" s="216"/>
      <c r="CS55" s="216"/>
      <c r="CT55" s="217"/>
      <c r="CU55" s="217"/>
      <c r="CV55" s="217"/>
    </row>
    <row r="56" spans="2:100" s="9" customFormat="1" ht="9.75" customHeight="1">
      <c r="B56" s="7"/>
      <c r="C56" s="705" t="s">
        <v>70</v>
      </c>
      <c r="D56" s="706"/>
      <c r="E56" s="706"/>
      <c r="F56" s="706"/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Q56" s="706"/>
      <c r="R56" s="706"/>
      <c r="S56" s="706"/>
      <c r="T56" s="706"/>
      <c r="U56" s="706"/>
      <c r="V56" s="706"/>
      <c r="W56" s="706"/>
      <c r="X56" s="706"/>
      <c r="Y56" s="706"/>
      <c r="Z56" s="706"/>
      <c r="AA56" s="706"/>
      <c r="AB56" s="706"/>
      <c r="AC56" s="706"/>
      <c r="AD56" s="706"/>
      <c r="AE56" s="706"/>
      <c r="AF56" s="706"/>
      <c r="AG56" s="706"/>
      <c r="AH56" s="706"/>
      <c r="AI56" s="706"/>
      <c r="AJ56" s="706"/>
      <c r="AK56" s="706"/>
      <c r="AL56" s="706"/>
      <c r="AM56" s="8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216"/>
      <c r="CQ56" s="216"/>
      <c r="CR56" s="216"/>
      <c r="CS56" s="216"/>
      <c r="CT56" s="217"/>
      <c r="CU56" s="217"/>
      <c r="CV56" s="217"/>
    </row>
    <row r="57" spans="2:100" s="9" customFormat="1" ht="9.75" customHeight="1">
      <c r="B57" s="7"/>
      <c r="C57" s="706"/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Q57" s="706"/>
      <c r="R57" s="706"/>
      <c r="S57" s="706"/>
      <c r="T57" s="706"/>
      <c r="U57" s="706"/>
      <c r="V57" s="706"/>
      <c r="W57" s="706"/>
      <c r="X57" s="706"/>
      <c r="Y57" s="706"/>
      <c r="Z57" s="706"/>
      <c r="AA57" s="706"/>
      <c r="AB57" s="706"/>
      <c r="AC57" s="706"/>
      <c r="AD57" s="706"/>
      <c r="AE57" s="706"/>
      <c r="AF57" s="706"/>
      <c r="AG57" s="706"/>
      <c r="AH57" s="706"/>
      <c r="AI57" s="706"/>
      <c r="AJ57" s="706"/>
      <c r="AK57" s="706"/>
      <c r="AL57" s="706"/>
      <c r="AM57" s="8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216"/>
      <c r="CQ57" s="216"/>
      <c r="CR57" s="216"/>
      <c r="CS57" s="216"/>
      <c r="CT57" s="217"/>
      <c r="CU57" s="217"/>
      <c r="CV57" s="217"/>
    </row>
    <row r="58" spans="2:100" s="9" customFormat="1" ht="9.75" customHeight="1">
      <c r="B58" s="7"/>
      <c r="C58" s="707" t="s">
        <v>175</v>
      </c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7"/>
      <c r="AK58" s="707"/>
      <c r="AL58" s="707"/>
      <c r="AM58" s="8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216"/>
      <c r="CQ58" s="216"/>
      <c r="CR58" s="216"/>
      <c r="CS58" s="216"/>
      <c r="CT58" s="217"/>
      <c r="CU58" s="217"/>
      <c r="CV58" s="217"/>
    </row>
    <row r="59" spans="2:100" s="9" customFormat="1" ht="9.75" customHeight="1">
      <c r="B59" s="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707"/>
      <c r="Z59" s="707"/>
      <c r="AA59" s="707"/>
      <c r="AB59" s="707"/>
      <c r="AC59" s="707"/>
      <c r="AD59" s="707"/>
      <c r="AE59" s="707"/>
      <c r="AF59" s="707"/>
      <c r="AG59" s="707"/>
      <c r="AH59" s="707"/>
      <c r="AI59" s="707"/>
      <c r="AJ59" s="707"/>
      <c r="AK59" s="707"/>
      <c r="AL59" s="707"/>
      <c r="AM59" s="8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216"/>
      <c r="CQ59" s="216"/>
      <c r="CR59" s="216"/>
      <c r="CS59" s="216"/>
      <c r="CT59" s="217"/>
      <c r="CU59" s="217"/>
      <c r="CV59" s="217"/>
    </row>
    <row r="60" spans="2:100" s="9" customFormat="1" ht="9.75" customHeight="1">
      <c r="B60" s="7"/>
      <c r="C60" s="707" t="s">
        <v>71</v>
      </c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08"/>
      <c r="P60" s="708"/>
      <c r="Q60" s="708"/>
      <c r="R60" s="708"/>
      <c r="S60" s="708"/>
      <c r="T60" s="708"/>
      <c r="U60" s="708"/>
      <c r="V60" s="708"/>
      <c r="W60" s="708"/>
      <c r="X60" s="708"/>
      <c r="Y60" s="708"/>
      <c r="Z60" s="708"/>
      <c r="AA60" s="708"/>
      <c r="AB60" s="708"/>
      <c r="AC60" s="708"/>
      <c r="AD60" s="708"/>
      <c r="AE60" s="708"/>
      <c r="AF60" s="708"/>
      <c r="AG60" s="708"/>
      <c r="AH60" s="708"/>
      <c r="AI60" s="708"/>
      <c r="AJ60" s="708"/>
      <c r="AK60" s="708"/>
      <c r="AL60" s="708"/>
      <c r="AM60" s="8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216"/>
      <c r="CQ60" s="216"/>
      <c r="CR60" s="216"/>
      <c r="CS60" s="216"/>
      <c r="CT60" s="217"/>
      <c r="CU60" s="217"/>
      <c r="CV60" s="217"/>
    </row>
    <row r="61" spans="2:100" s="9" customFormat="1" ht="9.75" customHeight="1">
      <c r="B61" s="7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708"/>
      <c r="Q61" s="708"/>
      <c r="R61" s="708"/>
      <c r="S61" s="708"/>
      <c r="T61" s="708"/>
      <c r="U61" s="708"/>
      <c r="V61" s="708"/>
      <c r="W61" s="708"/>
      <c r="X61" s="708"/>
      <c r="Y61" s="708"/>
      <c r="Z61" s="708"/>
      <c r="AA61" s="708"/>
      <c r="AB61" s="708"/>
      <c r="AC61" s="708"/>
      <c r="AD61" s="708"/>
      <c r="AE61" s="708"/>
      <c r="AF61" s="708"/>
      <c r="AG61" s="708"/>
      <c r="AH61" s="708"/>
      <c r="AI61" s="708"/>
      <c r="AJ61" s="708"/>
      <c r="AK61" s="708"/>
      <c r="AL61" s="708"/>
      <c r="AM61" s="8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216"/>
      <c r="CQ61" s="216"/>
      <c r="CR61" s="216"/>
      <c r="CS61" s="216"/>
      <c r="CT61" s="217"/>
      <c r="CU61" s="217"/>
      <c r="CV61" s="217"/>
    </row>
    <row r="62" spans="2:100" s="9" customFormat="1" ht="9.75" customHeight="1">
      <c r="B62" s="7"/>
      <c r="C62" s="700" t="s">
        <v>72</v>
      </c>
      <c r="D62" s="701"/>
      <c r="E62" s="701"/>
      <c r="F62" s="701"/>
      <c r="G62" s="701"/>
      <c r="H62" s="701"/>
      <c r="I62" s="701"/>
      <c r="J62" s="701"/>
      <c r="K62" s="701"/>
      <c r="L62" s="701"/>
      <c r="M62" s="701"/>
      <c r="N62" s="701"/>
      <c r="O62" s="701"/>
      <c r="P62" s="701"/>
      <c r="Q62" s="701"/>
      <c r="R62" s="701"/>
      <c r="S62" s="701"/>
      <c r="T62" s="701"/>
      <c r="U62" s="701"/>
      <c r="V62" s="701"/>
      <c r="W62" s="701"/>
      <c r="X62" s="701"/>
      <c r="Y62" s="701"/>
      <c r="Z62" s="701"/>
      <c r="AA62" s="701"/>
      <c r="AB62" s="701"/>
      <c r="AC62" s="701"/>
      <c r="AD62" s="701"/>
      <c r="AE62" s="701"/>
      <c r="AF62" s="701"/>
      <c r="AG62" s="701"/>
      <c r="AH62" s="701"/>
      <c r="AI62" s="701"/>
      <c r="AJ62" s="701"/>
      <c r="AK62" s="701"/>
      <c r="AL62" s="701"/>
      <c r="AM62" s="8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216"/>
      <c r="CQ62" s="216"/>
      <c r="CR62" s="216"/>
      <c r="CS62" s="216"/>
      <c r="CT62" s="217"/>
      <c r="CU62" s="217"/>
      <c r="CV62" s="217"/>
    </row>
    <row r="63" spans="2:100" s="9" customFormat="1" ht="9.75" customHeight="1">
      <c r="B63" s="7"/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1"/>
      <c r="Q63" s="701"/>
      <c r="R63" s="701"/>
      <c r="S63" s="701"/>
      <c r="T63" s="701"/>
      <c r="U63" s="701"/>
      <c r="V63" s="701"/>
      <c r="W63" s="701"/>
      <c r="X63" s="701"/>
      <c r="Y63" s="701"/>
      <c r="Z63" s="701"/>
      <c r="AA63" s="701"/>
      <c r="AB63" s="701"/>
      <c r="AC63" s="701"/>
      <c r="AD63" s="701"/>
      <c r="AE63" s="701"/>
      <c r="AF63" s="701"/>
      <c r="AG63" s="701"/>
      <c r="AH63" s="701"/>
      <c r="AI63" s="701"/>
      <c r="AJ63" s="701"/>
      <c r="AK63" s="701"/>
      <c r="AL63" s="701"/>
      <c r="AM63" s="8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216"/>
      <c r="CQ63" s="216"/>
      <c r="CR63" s="216"/>
      <c r="CS63" s="216"/>
      <c r="CT63" s="217"/>
      <c r="CU63" s="217"/>
      <c r="CV63" s="217"/>
    </row>
    <row r="64" spans="2:100" s="9" customFormat="1" ht="9.75" customHeight="1">
      <c r="B64" s="7"/>
      <c r="C64" s="698" t="s">
        <v>73</v>
      </c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699"/>
      <c r="W64" s="699"/>
      <c r="X64" s="699"/>
      <c r="Y64" s="699"/>
      <c r="Z64" s="699"/>
      <c r="AA64" s="699"/>
      <c r="AB64" s="699"/>
      <c r="AC64" s="699"/>
      <c r="AD64" s="699"/>
      <c r="AE64" s="699"/>
      <c r="AF64" s="699"/>
      <c r="AG64" s="699"/>
      <c r="AH64" s="699"/>
      <c r="AI64" s="699"/>
      <c r="AJ64" s="699"/>
      <c r="AK64" s="699"/>
      <c r="AL64" s="699"/>
      <c r="AM64" s="8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216"/>
      <c r="CQ64" s="216"/>
      <c r="CR64" s="216"/>
      <c r="CS64" s="216"/>
      <c r="CT64" s="217"/>
      <c r="CU64" s="217"/>
      <c r="CV64" s="217"/>
    </row>
    <row r="65" spans="2:100" s="9" customFormat="1" ht="9.75" customHeight="1">
      <c r="B65" s="7"/>
      <c r="C65" s="699"/>
      <c r="D65" s="699"/>
      <c r="E65" s="699"/>
      <c r="F65" s="699"/>
      <c r="G65" s="699"/>
      <c r="H65" s="699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699"/>
      <c r="T65" s="699"/>
      <c r="U65" s="699"/>
      <c r="V65" s="699"/>
      <c r="W65" s="699"/>
      <c r="X65" s="699"/>
      <c r="Y65" s="699"/>
      <c r="Z65" s="699"/>
      <c r="AA65" s="699"/>
      <c r="AB65" s="699"/>
      <c r="AC65" s="699"/>
      <c r="AD65" s="699"/>
      <c r="AE65" s="699"/>
      <c r="AF65" s="699"/>
      <c r="AG65" s="699"/>
      <c r="AH65" s="699"/>
      <c r="AI65" s="699"/>
      <c r="AJ65" s="699"/>
      <c r="AK65" s="699"/>
      <c r="AL65" s="699"/>
      <c r="AM65" s="8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216"/>
      <c r="CQ65" s="216"/>
      <c r="CR65" s="216"/>
      <c r="CS65" s="216"/>
      <c r="CT65" s="217"/>
      <c r="CU65" s="217"/>
      <c r="CV65" s="217"/>
    </row>
    <row r="66" spans="2:100" s="9" customFormat="1" ht="9.75" customHeight="1">
      <c r="B66" s="7"/>
      <c r="C66" s="702" t="s">
        <v>74</v>
      </c>
      <c r="D66" s="703"/>
      <c r="E66" s="703"/>
      <c r="F66" s="703"/>
      <c r="G66" s="703"/>
      <c r="H66" s="703"/>
      <c r="I66" s="703"/>
      <c r="J66" s="703"/>
      <c r="K66" s="703"/>
      <c r="L66" s="703"/>
      <c r="M66" s="703"/>
      <c r="N66" s="703"/>
      <c r="O66" s="703"/>
      <c r="P66" s="703"/>
      <c r="Q66" s="703"/>
      <c r="R66" s="703"/>
      <c r="S66" s="703"/>
      <c r="T66" s="703"/>
      <c r="U66" s="703"/>
      <c r="V66" s="703"/>
      <c r="W66" s="703"/>
      <c r="X66" s="703"/>
      <c r="Y66" s="703"/>
      <c r="Z66" s="703"/>
      <c r="AA66" s="703"/>
      <c r="AB66" s="703"/>
      <c r="AC66" s="703"/>
      <c r="AD66" s="703"/>
      <c r="AE66" s="703"/>
      <c r="AF66" s="703"/>
      <c r="AG66" s="703"/>
      <c r="AH66" s="703"/>
      <c r="AI66" s="703"/>
      <c r="AJ66" s="703"/>
      <c r="AK66" s="703"/>
      <c r="AL66" s="703"/>
      <c r="AM66" s="8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216"/>
      <c r="CQ66" s="216"/>
      <c r="CR66" s="216"/>
      <c r="CS66" s="216"/>
      <c r="CT66" s="217"/>
      <c r="CU66" s="217"/>
      <c r="CV66" s="217"/>
    </row>
    <row r="67" spans="2:100" s="9" customFormat="1" ht="9.75" customHeight="1">
      <c r="B67" s="7"/>
      <c r="C67" s="702" t="s">
        <v>75</v>
      </c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3"/>
      <c r="W67" s="703"/>
      <c r="X67" s="703"/>
      <c r="Y67" s="703"/>
      <c r="Z67" s="703"/>
      <c r="AA67" s="703"/>
      <c r="AB67" s="703"/>
      <c r="AC67" s="703"/>
      <c r="AD67" s="703"/>
      <c r="AE67" s="703"/>
      <c r="AF67" s="703"/>
      <c r="AG67" s="703"/>
      <c r="AH67" s="703"/>
      <c r="AI67" s="703"/>
      <c r="AJ67" s="703"/>
      <c r="AK67" s="703"/>
      <c r="AL67" s="703"/>
      <c r="AM67" s="8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216"/>
      <c r="CQ67" s="216"/>
      <c r="CR67" s="216"/>
      <c r="CS67" s="216"/>
      <c r="CT67" s="217"/>
      <c r="CU67" s="217"/>
      <c r="CV67" s="217"/>
    </row>
    <row r="68" spans="2:100" s="9" customFormat="1" ht="9.75" customHeight="1">
      <c r="B68" s="7"/>
      <c r="C68" s="698" t="s">
        <v>217</v>
      </c>
      <c r="D68" s="699"/>
      <c r="E68" s="699"/>
      <c r="F68" s="699"/>
      <c r="G68" s="699"/>
      <c r="H68" s="699"/>
      <c r="I68" s="699"/>
      <c r="J68" s="699"/>
      <c r="K68" s="699"/>
      <c r="L68" s="699"/>
      <c r="M68" s="699"/>
      <c r="N68" s="699"/>
      <c r="O68" s="699"/>
      <c r="P68" s="699"/>
      <c r="Q68" s="699"/>
      <c r="R68" s="699"/>
      <c r="S68" s="699"/>
      <c r="T68" s="699"/>
      <c r="U68" s="699"/>
      <c r="V68" s="699"/>
      <c r="W68" s="699"/>
      <c r="X68" s="699"/>
      <c r="Y68" s="699"/>
      <c r="Z68" s="699"/>
      <c r="AA68" s="699"/>
      <c r="AB68" s="699"/>
      <c r="AC68" s="699"/>
      <c r="AD68" s="699"/>
      <c r="AE68" s="699"/>
      <c r="AF68" s="699"/>
      <c r="AG68" s="699"/>
      <c r="AH68" s="699"/>
      <c r="AI68" s="699"/>
      <c r="AJ68" s="699"/>
      <c r="AK68" s="699"/>
      <c r="AL68" s="699"/>
      <c r="AM68" s="8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216"/>
      <c r="CQ68" s="216"/>
      <c r="CR68" s="216"/>
      <c r="CS68" s="216"/>
      <c r="CT68" s="217"/>
      <c r="CU68" s="217"/>
      <c r="CV68" s="217"/>
    </row>
    <row r="69" spans="2:100" s="9" customFormat="1" ht="9.75" customHeight="1">
      <c r="B69" s="7"/>
      <c r="C69" s="699"/>
      <c r="D69" s="699"/>
      <c r="E69" s="699"/>
      <c r="F69" s="699"/>
      <c r="G69" s="699"/>
      <c r="H69" s="699"/>
      <c r="I69" s="699"/>
      <c r="J69" s="699"/>
      <c r="K69" s="699"/>
      <c r="L69" s="699"/>
      <c r="M69" s="699"/>
      <c r="N69" s="699"/>
      <c r="O69" s="699"/>
      <c r="P69" s="699"/>
      <c r="Q69" s="699"/>
      <c r="R69" s="699"/>
      <c r="S69" s="699"/>
      <c r="T69" s="699"/>
      <c r="U69" s="699"/>
      <c r="V69" s="699"/>
      <c r="W69" s="699"/>
      <c r="X69" s="699"/>
      <c r="Y69" s="699"/>
      <c r="Z69" s="699"/>
      <c r="AA69" s="699"/>
      <c r="AB69" s="699"/>
      <c r="AC69" s="699"/>
      <c r="AD69" s="699"/>
      <c r="AE69" s="699"/>
      <c r="AF69" s="699"/>
      <c r="AG69" s="699"/>
      <c r="AH69" s="699"/>
      <c r="AI69" s="699"/>
      <c r="AJ69" s="699"/>
      <c r="AK69" s="699"/>
      <c r="AL69" s="699"/>
      <c r="AM69" s="8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216"/>
      <c r="CQ69" s="216"/>
      <c r="CR69" s="216"/>
      <c r="CS69" s="216"/>
      <c r="CT69" s="217"/>
      <c r="CU69" s="217"/>
      <c r="CV69" s="217"/>
    </row>
    <row r="70" spans="2:100" s="9" customFormat="1" ht="12" customHeight="1">
      <c r="B70" s="7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13"/>
      <c r="X70" s="113"/>
      <c r="Y70" s="113"/>
      <c r="Z70" s="113"/>
      <c r="AA70" s="44"/>
      <c r="AB70" s="198"/>
      <c r="AC70" s="381"/>
      <c r="AD70" s="381"/>
      <c r="AE70" s="381"/>
      <c r="AF70" s="380"/>
      <c r="AG70" s="380"/>
      <c r="AH70" s="380"/>
      <c r="AI70" s="380"/>
      <c r="AJ70" s="380"/>
      <c r="AK70" s="380"/>
      <c r="AL70" s="380"/>
      <c r="AM70" s="8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216"/>
      <c r="CQ70" s="216"/>
      <c r="CR70" s="216"/>
      <c r="CS70" s="216"/>
      <c r="CT70" s="217"/>
      <c r="CU70" s="217"/>
      <c r="CV70" s="217"/>
    </row>
    <row r="71" spans="2:100" s="9" customFormat="1" ht="12" customHeight="1">
      <c r="B71" s="7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13"/>
      <c r="X71" s="113"/>
      <c r="Y71" s="113"/>
      <c r="Z71" s="113"/>
      <c r="AA71" s="44"/>
      <c r="AB71" s="198"/>
      <c r="AC71" s="381"/>
      <c r="AD71" s="381"/>
      <c r="AE71" s="381"/>
      <c r="AF71" s="380"/>
      <c r="AG71" s="380"/>
      <c r="AH71" s="380"/>
      <c r="AI71" s="380"/>
      <c r="AJ71" s="380"/>
      <c r="AK71" s="380"/>
      <c r="AL71" s="380"/>
      <c r="AM71" s="8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216"/>
      <c r="CQ71" s="216"/>
      <c r="CR71" s="216"/>
      <c r="CS71" s="216"/>
      <c r="CT71" s="217"/>
      <c r="CU71" s="217"/>
      <c r="CV71" s="217"/>
    </row>
    <row r="72" spans="2:100" s="9" customFormat="1" ht="12" customHeight="1">
      <c r="B72" s="7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13"/>
      <c r="X72" s="113"/>
      <c r="Y72" s="113"/>
      <c r="Z72" s="113"/>
      <c r="AA72" s="44"/>
      <c r="AB72" s="198"/>
      <c r="AC72" s="381"/>
      <c r="AD72" s="381"/>
      <c r="AE72" s="381"/>
      <c r="AF72" s="380"/>
      <c r="AG72" s="380"/>
      <c r="AH72" s="380"/>
      <c r="AI72" s="380"/>
      <c r="AJ72" s="380"/>
      <c r="AK72" s="380"/>
      <c r="AL72" s="380"/>
      <c r="AM72" s="8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216"/>
      <c r="CQ72" s="216"/>
      <c r="CR72" s="216"/>
      <c r="CS72" s="216"/>
      <c r="CT72" s="217"/>
      <c r="CU72" s="217"/>
      <c r="CV72" s="217"/>
    </row>
    <row r="73" spans="2:100" s="9" customFormat="1" ht="12" customHeight="1">
      <c r="B73" s="7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13"/>
      <c r="X73" s="113"/>
      <c r="Y73" s="113"/>
      <c r="Z73" s="113"/>
      <c r="AA73" s="44"/>
      <c r="AB73" s="198"/>
      <c r="AC73" s="381"/>
      <c r="AD73" s="381"/>
      <c r="AE73" s="381"/>
      <c r="AF73" s="380"/>
      <c r="AG73" s="380"/>
      <c r="AH73" s="380"/>
      <c r="AI73" s="380"/>
      <c r="AJ73" s="380"/>
      <c r="AK73" s="380"/>
      <c r="AL73" s="380"/>
      <c r="AM73" s="8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216"/>
      <c r="CQ73" s="216"/>
      <c r="CR73" s="216"/>
      <c r="CS73" s="216"/>
      <c r="CT73" s="217"/>
      <c r="CU73" s="217"/>
      <c r="CV73" s="217"/>
    </row>
    <row r="74" spans="2:100" s="9" customFormat="1" ht="12" customHeight="1">
      <c r="B74" s="7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13"/>
      <c r="X74" s="113"/>
      <c r="Y74" s="113"/>
      <c r="Z74" s="113"/>
      <c r="AA74" s="44"/>
      <c r="AB74" s="198"/>
      <c r="AC74" s="381"/>
      <c r="AD74" s="381"/>
      <c r="AE74" s="381"/>
      <c r="AF74" s="380"/>
      <c r="AG74" s="380"/>
      <c r="AH74" s="380"/>
      <c r="AI74" s="380"/>
      <c r="AJ74" s="380"/>
      <c r="AK74" s="380"/>
      <c r="AL74" s="380"/>
      <c r="AM74" s="8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216"/>
      <c r="CQ74" s="216"/>
      <c r="CR74" s="216"/>
      <c r="CS74" s="216"/>
      <c r="CT74" s="217"/>
      <c r="CU74" s="217"/>
      <c r="CV74" s="217"/>
    </row>
    <row r="75" spans="2:100" s="9" customFormat="1" ht="12" customHeight="1">
      <c r="B75" s="7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13"/>
      <c r="X75" s="113"/>
      <c r="Y75" s="113"/>
      <c r="Z75" s="113"/>
      <c r="AA75" s="44"/>
      <c r="AB75" s="198"/>
      <c r="AC75" s="381"/>
      <c r="AD75" s="381"/>
      <c r="AE75" s="381"/>
      <c r="AF75" s="380"/>
      <c r="AG75" s="380"/>
      <c r="AH75" s="380"/>
      <c r="AI75" s="380"/>
      <c r="AJ75" s="380"/>
      <c r="AK75" s="380"/>
      <c r="AL75" s="380"/>
      <c r="AM75" s="8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216"/>
      <c r="CQ75" s="216"/>
      <c r="CR75" s="216"/>
      <c r="CS75" s="216"/>
      <c r="CT75" s="217"/>
      <c r="CU75" s="217"/>
      <c r="CV75" s="217"/>
    </row>
    <row r="76" spans="2:100" s="9" customFormat="1" ht="12" customHeight="1">
      <c r="B76" s="7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13"/>
      <c r="X76" s="113"/>
      <c r="Y76" s="113"/>
      <c r="Z76" s="113"/>
      <c r="AA76" s="44"/>
      <c r="AB76" s="198"/>
      <c r="AC76" s="381"/>
      <c r="AD76" s="381"/>
      <c r="AE76" s="381"/>
      <c r="AF76" s="380"/>
      <c r="AG76" s="380"/>
      <c r="AH76" s="380"/>
      <c r="AI76" s="380"/>
      <c r="AJ76" s="380"/>
      <c r="AK76" s="380"/>
      <c r="AL76" s="380"/>
      <c r="AM76" s="8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216"/>
      <c r="CQ76" s="216"/>
      <c r="CR76" s="216"/>
      <c r="CS76" s="216"/>
      <c r="CT76" s="217"/>
      <c r="CU76" s="217"/>
      <c r="CV76" s="217"/>
    </row>
    <row r="77" spans="2:100" s="9" customFormat="1" ht="12" customHeight="1">
      <c r="B77" s="7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4"/>
      <c r="AI77" s="144"/>
      <c r="AJ77" s="144"/>
      <c r="AK77" s="144"/>
      <c r="AL77" s="144"/>
      <c r="AM77" s="8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216"/>
      <c r="CQ77" s="216"/>
      <c r="CR77" s="216"/>
      <c r="CS77" s="216"/>
      <c r="CT77" s="217"/>
      <c r="CU77" s="217"/>
      <c r="CV77" s="217"/>
    </row>
    <row r="78" spans="1:39" ht="11.25" thickBot="1">
      <c r="A78" s="17"/>
      <c r="B78" s="69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1"/>
    </row>
    <row r="79" ht="10.5"/>
    <row r="80" spans="41:97" s="83" customFormat="1" ht="10.5"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</row>
    <row r="81" spans="41:97" s="83" customFormat="1" ht="10.5"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</row>
    <row r="82" spans="41:97" s="83" customFormat="1" ht="10.5"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</row>
    <row r="83" spans="41:97" s="83" customFormat="1" ht="10.5"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</row>
    <row r="84" spans="41:100" s="135" customFormat="1" ht="10.5"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2"/>
      <c r="CQ84" s="152"/>
      <c r="CR84" s="152"/>
      <c r="CS84" s="152"/>
      <c r="CT84" s="83"/>
      <c r="CU84" s="83"/>
      <c r="CV84" s="83"/>
    </row>
    <row r="85" spans="2:100" s="135" customFormat="1" ht="10.5">
      <c r="B85" s="136">
        <v>7</v>
      </c>
      <c r="C85" s="137"/>
      <c r="D85" s="137"/>
      <c r="E85" s="137"/>
      <c r="F85" s="137"/>
      <c r="L85" s="138">
        <v>0.25</v>
      </c>
      <c r="O85" s="135">
        <v>1</v>
      </c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2"/>
      <c r="CQ85" s="152"/>
      <c r="CR85" s="152"/>
      <c r="CS85" s="152"/>
      <c r="CT85" s="83"/>
      <c r="CU85" s="83"/>
      <c r="CV85" s="83"/>
    </row>
    <row r="86" spans="2:100" s="135" customFormat="1" ht="10.5">
      <c r="B86" s="137">
        <v>1</v>
      </c>
      <c r="C86" s="137" t="s">
        <v>546</v>
      </c>
      <c r="D86" s="137"/>
      <c r="E86" s="137"/>
      <c r="F86" s="137"/>
      <c r="L86" s="138">
        <v>0.18</v>
      </c>
      <c r="O86" s="135">
        <v>1</v>
      </c>
      <c r="P86" s="135" t="s">
        <v>529</v>
      </c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2"/>
      <c r="CQ86" s="152"/>
      <c r="CR86" s="152"/>
      <c r="CS86" s="152"/>
      <c r="CT86" s="83"/>
      <c r="CU86" s="83"/>
      <c r="CV86" s="83"/>
    </row>
    <row r="87" spans="2:100" s="135" customFormat="1" ht="10.5">
      <c r="B87" s="137">
        <v>2</v>
      </c>
      <c r="C87" s="137" t="s">
        <v>548</v>
      </c>
      <c r="D87" s="137"/>
      <c r="E87" s="137"/>
      <c r="F87" s="137"/>
      <c r="L87" s="138">
        <v>0.12</v>
      </c>
      <c r="O87" s="135">
        <v>2</v>
      </c>
      <c r="P87" s="135" t="s">
        <v>530</v>
      </c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2"/>
      <c r="CQ87" s="152"/>
      <c r="CR87" s="152"/>
      <c r="CS87" s="152"/>
      <c r="CT87" s="83"/>
      <c r="CU87" s="83"/>
      <c r="CV87" s="83"/>
    </row>
    <row r="88" spans="2:100" s="135" customFormat="1" ht="10.5">
      <c r="B88" s="136">
        <v>3</v>
      </c>
      <c r="C88" s="137" t="s">
        <v>166</v>
      </c>
      <c r="D88" s="137"/>
      <c r="E88" s="137"/>
      <c r="F88" s="137"/>
      <c r="L88" s="138">
        <v>0.1</v>
      </c>
      <c r="O88" s="135">
        <v>3</v>
      </c>
      <c r="P88" s="135" t="s">
        <v>531</v>
      </c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2"/>
      <c r="CQ88" s="152"/>
      <c r="CR88" s="152"/>
      <c r="CS88" s="152"/>
      <c r="CT88" s="83"/>
      <c r="CU88" s="83"/>
      <c r="CV88" s="83"/>
    </row>
    <row r="89" spans="2:100" s="135" customFormat="1" ht="10.5">
      <c r="B89" s="136">
        <v>4</v>
      </c>
      <c r="C89" s="137" t="s">
        <v>551</v>
      </c>
      <c r="D89" s="137"/>
      <c r="E89" s="137"/>
      <c r="F89" s="137"/>
      <c r="L89" s="138">
        <v>0.05</v>
      </c>
      <c r="O89" s="135">
        <v>4</v>
      </c>
      <c r="P89" s="135" t="s">
        <v>532</v>
      </c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2"/>
      <c r="CQ89" s="152"/>
      <c r="CR89" s="152"/>
      <c r="CS89" s="152"/>
      <c r="CT89" s="83"/>
      <c r="CU89" s="83"/>
      <c r="CV89" s="83"/>
    </row>
    <row r="90" spans="2:100" s="135" customFormat="1" ht="10.5">
      <c r="B90" s="137">
        <v>5</v>
      </c>
      <c r="C90" s="137" t="s">
        <v>553</v>
      </c>
      <c r="D90" s="137"/>
      <c r="E90" s="137"/>
      <c r="F90" s="137"/>
      <c r="L90" s="138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2"/>
      <c r="CQ90" s="152"/>
      <c r="CR90" s="152"/>
      <c r="CS90" s="152"/>
      <c r="CT90" s="83"/>
      <c r="CU90" s="83"/>
      <c r="CV90" s="83"/>
    </row>
    <row r="91" spans="2:100" s="135" customFormat="1" ht="10.5">
      <c r="B91" s="137">
        <v>6</v>
      </c>
      <c r="C91" s="137" t="s">
        <v>555</v>
      </c>
      <c r="D91" s="137"/>
      <c r="E91" s="137"/>
      <c r="F91" s="137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2"/>
      <c r="CQ91" s="152"/>
      <c r="CR91" s="152"/>
      <c r="CS91" s="152"/>
      <c r="CT91" s="83"/>
      <c r="CU91" s="83"/>
      <c r="CV91" s="83"/>
    </row>
    <row r="92" spans="2:100" s="135" customFormat="1" ht="10.5">
      <c r="B92" s="137">
        <v>7</v>
      </c>
      <c r="C92" s="137" t="s">
        <v>547</v>
      </c>
      <c r="D92" s="137"/>
      <c r="E92" s="137"/>
      <c r="F92" s="137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2"/>
      <c r="CQ92" s="152"/>
      <c r="CR92" s="152"/>
      <c r="CS92" s="152"/>
      <c r="CT92" s="83"/>
      <c r="CU92" s="83"/>
      <c r="CV92" s="83"/>
    </row>
    <row r="93" spans="2:100" s="135" customFormat="1" ht="10.5">
      <c r="B93" s="137">
        <v>8</v>
      </c>
      <c r="C93" s="137" t="s">
        <v>549</v>
      </c>
      <c r="D93" s="137"/>
      <c r="E93" s="137"/>
      <c r="F93" s="137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2"/>
      <c r="CQ93" s="152"/>
      <c r="CR93" s="152"/>
      <c r="CS93" s="152"/>
      <c r="CT93" s="83"/>
      <c r="CU93" s="83"/>
      <c r="CV93" s="83"/>
    </row>
    <row r="94" spans="2:100" s="135" customFormat="1" ht="10.5">
      <c r="B94" s="137">
        <v>9</v>
      </c>
      <c r="C94" s="137" t="s">
        <v>550</v>
      </c>
      <c r="D94" s="137"/>
      <c r="E94" s="137"/>
      <c r="F94" s="137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2"/>
      <c r="CQ94" s="152"/>
      <c r="CR94" s="152"/>
      <c r="CS94" s="152"/>
      <c r="CT94" s="83"/>
      <c r="CU94" s="83"/>
      <c r="CV94" s="83"/>
    </row>
    <row r="95" spans="2:100" s="135" customFormat="1" ht="10.5">
      <c r="B95" s="137">
        <v>10</v>
      </c>
      <c r="C95" s="137" t="s">
        <v>552</v>
      </c>
      <c r="D95" s="137"/>
      <c r="E95" s="137"/>
      <c r="F95" s="137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2"/>
      <c r="CQ95" s="152"/>
      <c r="CR95" s="152"/>
      <c r="CS95" s="152"/>
      <c r="CT95" s="83"/>
      <c r="CU95" s="83"/>
      <c r="CV95" s="83"/>
    </row>
    <row r="96" spans="2:100" s="135" customFormat="1" ht="10.5">
      <c r="B96" s="137">
        <v>11</v>
      </c>
      <c r="C96" s="137" t="s">
        <v>554</v>
      </c>
      <c r="D96" s="137"/>
      <c r="E96" s="137"/>
      <c r="F96" s="137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2"/>
      <c r="CQ96" s="152"/>
      <c r="CR96" s="152"/>
      <c r="CS96" s="152"/>
      <c r="CT96" s="83"/>
      <c r="CU96" s="83"/>
      <c r="CV96" s="83"/>
    </row>
    <row r="97" spans="2:100" s="135" customFormat="1" ht="10.5">
      <c r="B97" s="137">
        <v>12</v>
      </c>
      <c r="C97" s="137" t="s">
        <v>556</v>
      </c>
      <c r="D97" s="137"/>
      <c r="E97" s="137"/>
      <c r="F97" s="137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2"/>
      <c r="CQ97" s="152"/>
      <c r="CR97" s="152"/>
      <c r="CS97" s="152"/>
      <c r="CT97" s="83"/>
      <c r="CU97" s="83"/>
      <c r="CV97" s="83"/>
    </row>
    <row r="98" spans="41:100" s="135" customFormat="1" ht="10.5"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2"/>
      <c r="CQ98" s="152"/>
      <c r="CR98" s="152"/>
      <c r="CS98" s="152"/>
      <c r="CT98" s="83"/>
      <c r="CU98" s="83"/>
      <c r="CV98" s="83"/>
    </row>
    <row r="99" spans="41:100" s="135" customFormat="1" ht="10.5"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2"/>
      <c r="CQ99" s="152"/>
      <c r="CR99" s="152"/>
      <c r="CS99" s="152"/>
      <c r="CT99" s="83"/>
      <c r="CU99" s="83"/>
      <c r="CV99" s="83"/>
    </row>
    <row r="100" spans="41:97" s="83" customFormat="1" ht="10.5"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</row>
    <row r="101" spans="41:100" s="135" customFormat="1" ht="10.5"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2"/>
      <c r="CQ101" s="152"/>
      <c r="CR101" s="152"/>
      <c r="CS101" s="152"/>
      <c r="CT101" s="83"/>
      <c r="CU101" s="83"/>
      <c r="CV101" s="83"/>
    </row>
    <row r="102" spans="41:100" s="135" customFormat="1" ht="10.5"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2"/>
      <c r="CQ102" s="152"/>
      <c r="CR102" s="152"/>
      <c r="CS102" s="152"/>
      <c r="CT102" s="83"/>
      <c r="CU102" s="83"/>
      <c r="CV102" s="83"/>
    </row>
    <row r="103" spans="1:93" ht="10.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</row>
    <row r="104" spans="1:93" ht="10.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</row>
    <row r="105" spans="1:93" ht="10.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</row>
    <row r="106" spans="1:93" ht="10.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</row>
    <row r="107" spans="1:93" ht="10.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</row>
    <row r="108" spans="1:93" ht="10.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</row>
    <row r="109" spans="1:93" ht="10.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</row>
    <row r="110" spans="1:93" ht="10.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</row>
    <row r="111" spans="1:93" ht="10.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</row>
    <row r="112" spans="1:93" ht="10.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</row>
    <row r="113" spans="1:93" ht="10.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</row>
    <row r="114" spans="1:93" ht="10.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</row>
    <row r="115" spans="1:93" ht="10.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</row>
    <row r="116" spans="1:93" ht="10.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</row>
    <row r="117" spans="1:93" ht="10.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</row>
    <row r="118" spans="1:93" ht="10.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</row>
    <row r="119" spans="1:93" ht="10.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</row>
    <row r="120" spans="41:100" s="135" customFormat="1" ht="10.5"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2"/>
      <c r="CQ120" s="152"/>
      <c r="CR120" s="152"/>
      <c r="CS120" s="152"/>
      <c r="CT120" s="83"/>
      <c r="CU120" s="83"/>
      <c r="CV120" s="83"/>
    </row>
    <row r="121" spans="41:100" s="135" customFormat="1" ht="10.5"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2"/>
      <c r="CQ121" s="152"/>
      <c r="CR121" s="152"/>
      <c r="CS121" s="152"/>
      <c r="CT121" s="83"/>
      <c r="CU121" s="83"/>
      <c r="CV121" s="83"/>
    </row>
    <row r="122" spans="41:100" s="135" customFormat="1" ht="10.5"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2"/>
      <c r="CQ122" s="152"/>
      <c r="CR122" s="152"/>
      <c r="CS122" s="152"/>
      <c r="CT122" s="83"/>
      <c r="CU122" s="83"/>
      <c r="CV122" s="83"/>
    </row>
    <row r="123" spans="41:100" s="135" customFormat="1" ht="10.5"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2"/>
      <c r="CQ123" s="152"/>
      <c r="CR123" s="152"/>
      <c r="CS123" s="152"/>
      <c r="CT123" s="83"/>
      <c r="CU123" s="83"/>
      <c r="CV123" s="83"/>
    </row>
    <row r="124" spans="41:97" s="83" customFormat="1" ht="10.5"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2"/>
      <c r="CI124" s="152"/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</row>
    <row r="125" spans="41:97" s="83" customFormat="1" ht="10.5"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</row>
    <row r="126" spans="41:97" s="83" customFormat="1" ht="10.5"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</row>
    <row r="127" spans="41:97" s="83" customFormat="1" ht="10.5"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</row>
    <row r="128" spans="41:97" s="83" customFormat="1" ht="10.5"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</row>
    <row r="129" spans="41:97" s="83" customFormat="1" ht="10.5"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</row>
    <row r="130" spans="41:97" s="83" customFormat="1" ht="10.5"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</row>
    <row r="131" spans="41:97" s="83" customFormat="1" ht="10.5"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</row>
    <row r="132" spans="41:97" s="83" customFormat="1" ht="10.5"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</row>
    <row r="133" spans="41:97" s="83" customFormat="1" ht="10.5"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</row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spans="1:25" ht="10.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ht="10.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ht="10.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ht="10.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ht="10.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ht="10.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ht="10.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ht="10.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ht="10.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ht="10.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ht="10.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ht="10.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ht="10.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ht="10.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ht="10.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ht="10.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ht="10.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ht="10.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ht="10.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ht="10.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ht="10.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ht="10.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ht="10.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spans="3:38" ht="0.75" customHeight="1">
      <c r="C246" s="124"/>
      <c r="D246" s="124"/>
      <c r="E246" s="124"/>
      <c r="F246" s="124"/>
      <c r="G246" s="124"/>
      <c r="H246" s="124"/>
      <c r="I246" s="124"/>
      <c r="J246" s="124"/>
      <c r="K246" s="124"/>
      <c r="L246" s="125"/>
      <c r="M246" s="125"/>
      <c r="N246" s="125"/>
      <c r="O246" s="125"/>
      <c r="P246" s="125"/>
      <c r="Q246" s="125"/>
      <c r="R246" s="125"/>
      <c r="S246" s="125"/>
      <c r="T246" s="126"/>
      <c r="U246" s="127"/>
      <c r="V246" s="127"/>
      <c r="W246" s="127"/>
      <c r="X246" s="127"/>
      <c r="Y246" s="127"/>
      <c r="Z246" s="127"/>
      <c r="AA246" s="127"/>
      <c r="AB246" s="124"/>
      <c r="AC246" s="128"/>
      <c r="AD246" s="128"/>
      <c r="AE246" s="128"/>
      <c r="AF246" s="128"/>
      <c r="AG246" s="128"/>
      <c r="AH246" s="128"/>
      <c r="AI246" s="129"/>
      <c r="AJ246" s="129"/>
      <c r="AK246" s="129"/>
      <c r="AL246" s="129"/>
    </row>
    <row r="247" spans="3:38" ht="10.5" customHeight="1" hidden="1">
      <c r="C247" s="130" t="s">
        <v>538</v>
      </c>
      <c r="D247" s="131"/>
      <c r="E247" s="130"/>
      <c r="F247" s="130"/>
      <c r="G247" s="454" t="s">
        <v>570</v>
      </c>
      <c r="H247" s="454"/>
      <c r="I247" s="454"/>
      <c r="J247" s="454"/>
      <c r="K247" s="454"/>
      <c r="L247" s="454"/>
      <c r="M247" s="458">
        <f>IF(инд&gt;11,1,инд+1)</f>
        <v>4</v>
      </c>
      <c r="N247" s="458"/>
      <c r="O247" s="458"/>
      <c r="P247" s="458">
        <f>IF(инд&gt;11,год+1,год)</f>
        <v>44272</v>
      </c>
      <c r="Q247" s="459"/>
      <c r="R247" s="459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</row>
    <row r="248" spans="3:38" ht="10.5" customHeight="1" hidden="1"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457" t="s">
        <v>534</v>
      </c>
      <c r="P248" s="457"/>
      <c r="Q248" s="460">
        <f>инд</f>
        <v>3</v>
      </c>
      <c r="R248" s="460"/>
      <c r="S248" s="460"/>
      <c r="T248" s="457" t="s">
        <v>563</v>
      </c>
      <c r="U248" s="457"/>
      <c r="V248" s="457"/>
      <c r="W248" s="457"/>
      <c r="X248" s="457"/>
      <c r="Y248" s="456">
        <f>год</f>
        <v>44272</v>
      </c>
      <c r="Z248" s="456"/>
      <c r="AA248" s="456"/>
      <c r="AB248" s="455" t="s">
        <v>535</v>
      </c>
      <c r="AC248" s="455"/>
      <c r="AD248" s="455"/>
      <c r="AE248" s="132"/>
      <c r="AF248" s="132"/>
      <c r="AG248" s="132"/>
      <c r="AH248" s="132"/>
      <c r="AI248" s="132"/>
      <c r="AJ248" s="132"/>
      <c r="AK248" s="132"/>
      <c r="AL248" s="132"/>
    </row>
    <row r="249" spans="3:38" ht="10.5" customHeight="1" hidden="1"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3"/>
      <c r="Z249" s="132"/>
      <c r="AA249" s="130" t="s">
        <v>538</v>
      </c>
      <c r="AB249" s="131"/>
      <c r="AC249" s="130"/>
      <c r="AD249" s="130"/>
      <c r="AE249" s="130"/>
      <c r="AF249" s="454" t="s">
        <v>570</v>
      </c>
      <c r="AG249" s="454"/>
      <c r="AH249" s="458">
        <f>IF(инд&gt;11,1,инд+1)</f>
        <v>4</v>
      </c>
      <c r="AI249" s="458"/>
      <c r="AJ249" s="458"/>
      <c r="AK249" s="459"/>
      <c r="AL249" s="459"/>
    </row>
    <row r="250" spans="3:38" ht="10.5" customHeight="1" hidden="1"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457" t="s">
        <v>534</v>
      </c>
      <c r="P250" s="457"/>
      <c r="Q250" s="460">
        <f>INDEX(O86:O89,инд1)</f>
        <v>1</v>
      </c>
      <c r="R250" s="460"/>
      <c r="S250" s="460"/>
      <c r="T250" s="457" t="s">
        <v>569</v>
      </c>
      <c r="U250" s="457"/>
      <c r="V250" s="457"/>
      <c r="W250" s="132"/>
      <c r="X250" s="132"/>
      <c r="Y250" s="456">
        <f>год</f>
        <v>44272</v>
      </c>
      <c r="Z250" s="456"/>
      <c r="AA250" s="456"/>
      <c r="AB250" s="455" t="s">
        <v>535</v>
      </c>
      <c r="AC250" s="455"/>
      <c r="AD250" s="455"/>
      <c r="AE250" s="132"/>
      <c r="AF250" s="132"/>
      <c r="AG250" s="132"/>
      <c r="AH250" s="132"/>
      <c r="AI250" s="132"/>
      <c r="AJ250" s="132"/>
      <c r="AK250" s="132"/>
      <c r="AL250" s="132"/>
    </row>
    <row r="251" spans="3:38" ht="10.5" customHeight="1" hidden="1"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3"/>
      <c r="Z251" s="132"/>
      <c r="AA251" s="130" t="s">
        <v>538</v>
      </c>
      <c r="AB251" s="131"/>
      <c r="AC251" s="130"/>
      <c r="AD251" s="130"/>
      <c r="AE251" s="130"/>
      <c r="AF251" s="454" t="s">
        <v>570</v>
      </c>
      <c r="AG251" s="454"/>
      <c r="AH251" s="458">
        <f>IF(V196&gt;4,1,инд1+3)</f>
        <v>4</v>
      </c>
      <c r="AI251" s="458"/>
      <c r="AJ251" s="458"/>
      <c r="AK251" s="459"/>
      <c r="AL251" s="459"/>
    </row>
    <row r="252" spans="3:38" ht="12.75" customHeight="1" hidden="1">
      <c r="C252" s="454"/>
      <c r="D252" s="454"/>
      <c r="E252" s="454"/>
      <c r="F252" s="463"/>
      <c r="G252" s="464"/>
      <c r="H252" s="464"/>
      <c r="I252" s="464"/>
      <c r="J252" s="464"/>
      <c r="K252" s="464"/>
      <c r="L252" s="463">
        <f>IF(инд=12,год+1,год)</f>
        <v>44272</v>
      </c>
      <c r="M252" s="464"/>
      <c r="N252" s="464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</row>
    <row r="253" spans="3:38" ht="10.5" customHeight="1" hidden="1">
      <c r="C253" s="462" t="s">
        <v>163</v>
      </c>
      <c r="D253" s="462"/>
      <c r="E253" s="462"/>
      <c r="F253" s="462" t="s">
        <v>164</v>
      </c>
      <c r="G253" s="462"/>
      <c r="H253" s="462"/>
      <c r="I253" s="462"/>
      <c r="J253" s="462"/>
      <c r="K253" s="462"/>
      <c r="L253" s="462" t="s">
        <v>557</v>
      </c>
      <c r="M253" s="462"/>
      <c r="N253" s="46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</row>
    <row r="350" ht="10.5"/>
    <row r="351" ht="10.5"/>
    <row r="352" ht="10.5"/>
    <row r="353" ht="10.5"/>
    <row r="354" ht="10.5"/>
    <row r="355" ht="10.5"/>
    <row r="356" ht="10.5"/>
    <row r="357" ht="10.5"/>
    <row r="358" ht="10.5"/>
    <row r="359" ht="10.5"/>
    <row r="360" ht="10.5"/>
    <row r="361" ht="10.5"/>
    <row r="362" ht="10.5"/>
    <row r="363" ht="10.5"/>
    <row r="364" ht="10.5"/>
    <row r="365" ht="10.5"/>
    <row r="366" ht="10.5"/>
  </sheetData>
  <sheetProtection/>
  <mergeCells count="92">
    <mergeCell ref="Q8:S8"/>
    <mergeCell ref="T8:V8"/>
    <mergeCell ref="W8:Y8"/>
    <mergeCell ref="C5:AL5"/>
    <mergeCell ref="B1:AM1"/>
    <mergeCell ref="B2:AM2"/>
    <mergeCell ref="C6:AL6"/>
    <mergeCell ref="AH11:AL12"/>
    <mergeCell ref="C13:D13"/>
    <mergeCell ref="E13:AG13"/>
    <mergeCell ref="AH13:AL13"/>
    <mergeCell ref="Z8:AB8"/>
    <mergeCell ref="P9:T9"/>
    <mergeCell ref="U9:AA9"/>
    <mergeCell ref="C11:D12"/>
    <mergeCell ref="E11:AG12"/>
    <mergeCell ref="O8:P8"/>
    <mergeCell ref="C14:D14"/>
    <mergeCell ref="E14:AG14"/>
    <mergeCell ref="AH14:AL14"/>
    <mergeCell ref="C15:D15"/>
    <mergeCell ref="E15:AG15"/>
    <mergeCell ref="AH15:AL15"/>
    <mergeCell ref="C16:D16"/>
    <mergeCell ref="E16:AG16"/>
    <mergeCell ref="AH16:AL16"/>
    <mergeCell ref="C17:D17"/>
    <mergeCell ref="E17:AG17"/>
    <mergeCell ref="AH17:AL17"/>
    <mergeCell ref="AC19:AE19"/>
    <mergeCell ref="AF19:AH19"/>
    <mergeCell ref="AI19:AL19"/>
    <mergeCell ref="AC20:AE20"/>
    <mergeCell ref="AF20:AH20"/>
    <mergeCell ref="AI20:AL20"/>
    <mergeCell ref="T248:X248"/>
    <mergeCell ref="Y248:AA248"/>
    <mergeCell ref="AB248:AD248"/>
    <mergeCell ref="AF249:AG249"/>
    <mergeCell ref="G247:L247"/>
    <mergeCell ref="M247:O247"/>
    <mergeCell ref="P247:R247"/>
    <mergeCell ref="O248:P248"/>
    <mergeCell ref="Q248:S248"/>
    <mergeCell ref="C252:E252"/>
    <mergeCell ref="F252:K252"/>
    <mergeCell ref="L252:N252"/>
    <mergeCell ref="AH249:AJ249"/>
    <mergeCell ref="AK249:AL249"/>
    <mergeCell ref="O250:P250"/>
    <mergeCell ref="Q250:S250"/>
    <mergeCell ref="T250:V250"/>
    <mergeCell ref="Y250:AA250"/>
    <mergeCell ref="AB250:AD250"/>
    <mergeCell ref="C22:AF23"/>
    <mergeCell ref="AG22:AL23"/>
    <mergeCell ref="C24:AF25"/>
    <mergeCell ref="AG24:AL25"/>
    <mergeCell ref="C253:E253"/>
    <mergeCell ref="F253:K253"/>
    <mergeCell ref="L253:N253"/>
    <mergeCell ref="AF251:AG251"/>
    <mergeCell ref="AH251:AJ251"/>
    <mergeCell ref="AK251:AL251"/>
    <mergeCell ref="C30:Q31"/>
    <mergeCell ref="S31:Y31"/>
    <mergeCell ref="AA31:AG31"/>
    <mergeCell ref="S32:Y32"/>
    <mergeCell ref="AA32:AG32"/>
    <mergeCell ref="S28:Y28"/>
    <mergeCell ref="AA28:AG28"/>
    <mergeCell ref="S29:Y29"/>
    <mergeCell ref="AA29:AG29"/>
    <mergeCell ref="C43:AL43"/>
    <mergeCell ref="C44:AL45"/>
    <mergeCell ref="C46:AL47"/>
    <mergeCell ref="C49:AL51"/>
    <mergeCell ref="C39:F39"/>
    <mergeCell ref="G39:I39"/>
    <mergeCell ref="J39:M39"/>
    <mergeCell ref="C40:F40"/>
    <mergeCell ref="G40:I40"/>
    <mergeCell ref="J40:M40"/>
    <mergeCell ref="C68:AL69"/>
    <mergeCell ref="C62:AL63"/>
    <mergeCell ref="C64:AL65"/>
    <mergeCell ref="C66:AL66"/>
    <mergeCell ref="C67:AL67"/>
    <mergeCell ref="C52:AL53"/>
    <mergeCell ref="C56:AL57"/>
    <mergeCell ref="C58:AL59"/>
    <mergeCell ref="C60:AL61"/>
  </mergeCells>
  <hyperlinks>
    <hyperlink ref="B2" location="'НД по НДС'!A1" display="Перейти к заполнению формы"/>
    <hyperlink ref="B2:D2" location="'НД на недвижимость орг.'!A1" display="Перейти к заполнению формы"/>
    <hyperlink ref="B2:AM2" location="Инструкция!A1" display="Перейти к Инструкции по заполнению формы"/>
  </hyperlink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93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CR270"/>
  <sheetViews>
    <sheetView zoomScaleSheetLayoutView="100" zoomScalePageLayoutView="0" workbookViewId="0" topLeftCell="A1">
      <pane xSplit="39" ySplit="2" topLeftCell="AN3" activePane="bottomRight" state="frozen"/>
      <selection pane="topLeft" activeCell="A1" sqref="A1"/>
      <selection pane="topRight" activeCell="AN1" sqref="AN1"/>
      <selection pane="bottomLeft" activeCell="A3" sqref="A3"/>
      <selection pane="bottomRight" activeCell="A1" sqref="A1"/>
    </sheetView>
  </sheetViews>
  <sheetFormatPr defaultColWidth="2.75390625" defaultRowHeight="12.75"/>
  <cols>
    <col min="1" max="40" width="2.75390625" style="1" customWidth="1"/>
    <col min="41" max="41" width="2.75390625" style="13" customWidth="1"/>
    <col min="42" max="89" width="10.75390625" style="13" customWidth="1"/>
    <col min="90" max="93" width="6.75390625" style="152" customWidth="1"/>
    <col min="94" max="96" width="6.75390625" style="83" customWidth="1"/>
    <col min="97" max="16384" width="2.75390625" style="1" customWidth="1"/>
  </cols>
  <sheetData>
    <row r="1" spans="2:39" ht="15" customHeight="1">
      <c r="B1" s="480" t="s">
        <v>468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</row>
    <row r="2" spans="2:96" s="272" customFormat="1" ht="15" customHeight="1" thickBot="1">
      <c r="B2" s="481" t="s">
        <v>366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108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4"/>
      <c r="CM2" s="274"/>
      <c r="CN2" s="274"/>
      <c r="CO2" s="274"/>
      <c r="CP2" s="275"/>
      <c r="CQ2" s="275"/>
      <c r="CR2" s="275"/>
    </row>
    <row r="3" spans="2:39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2:96" s="9" customFormat="1" ht="12" customHeight="1">
      <c r="B4" s="7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144"/>
      <c r="AH4" s="144"/>
      <c r="AI4" s="144"/>
      <c r="AJ4" s="144"/>
      <c r="AK4" s="144"/>
      <c r="AL4" s="144"/>
      <c r="AM4" s="8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216"/>
      <c r="CM4" s="216"/>
      <c r="CN4" s="216"/>
      <c r="CO4" s="216"/>
      <c r="CP4" s="217"/>
      <c r="CQ4" s="217"/>
      <c r="CR4" s="217"/>
    </row>
    <row r="5" spans="2:96" s="12" customFormat="1" ht="12" customHeight="1">
      <c r="B5" s="10"/>
      <c r="C5" s="540" t="s">
        <v>140</v>
      </c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11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218"/>
      <c r="CM5" s="218"/>
      <c r="CN5" s="218"/>
      <c r="CO5" s="218"/>
      <c r="CP5" s="219"/>
      <c r="CQ5" s="219"/>
      <c r="CR5" s="219"/>
    </row>
    <row r="6" spans="2:96" s="12" customFormat="1" ht="12" customHeight="1">
      <c r="B6" s="10"/>
      <c r="C6" s="500" t="s">
        <v>378</v>
      </c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11"/>
      <c r="AO6" s="14"/>
      <c r="AP6" s="328">
        <v>1</v>
      </c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218"/>
      <c r="CM6" s="218"/>
      <c r="CN6" s="218"/>
      <c r="CO6" s="218"/>
      <c r="CP6" s="219"/>
      <c r="CQ6" s="219"/>
      <c r="CR6" s="219"/>
    </row>
    <row r="7" spans="2:96" s="12" customFormat="1" ht="3" customHeight="1">
      <c r="B7" s="10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218"/>
      <c r="CM7" s="218"/>
      <c r="CN7" s="218"/>
      <c r="CO7" s="218"/>
      <c r="CP7" s="219"/>
      <c r="CQ7" s="219"/>
      <c r="CR7" s="219"/>
    </row>
    <row r="8" spans="2:96" s="12" customFormat="1" ht="3" customHeight="1">
      <c r="B8" s="10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218"/>
      <c r="CM8" s="218"/>
      <c r="CN8" s="218"/>
      <c r="CO8" s="218"/>
      <c r="CP8" s="219"/>
      <c r="CQ8" s="219"/>
      <c r="CR8" s="219"/>
    </row>
    <row r="9" spans="2:96" s="12" customFormat="1" ht="12" customHeight="1">
      <c r="B9" s="10"/>
      <c r="C9" s="46"/>
      <c r="D9" s="46"/>
      <c r="E9" s="46"/>
      <c r="F9" s="46"/>
      <c r="G9" s="46"/>
      <c r="H9" s="46"/>
      <c r="I9" s="46"/>
      <c r="J9" s="46"/>
      <c r="K9" s="46"/>
      <c r="L9" s="46"/>
      <c r="M9" s="45"/>
      <c r="N9" s="45"/>
      <c r="O9" s="45"/>
      <c r="P9" s="45"/>
      <c r="Q9" s="45"/>
      <c r="R9" s="46"/>
      <c r="S9" s="46"/>
      <c r="T9" s="22"/>
      <c r="U9" s="45"/>
      <c r="V9" s="45"/>
      <c r="W9" s="45"/>
      <c r="X9" s="45"/>
      <c r="Y9" s="45"/>
      <c r="Z9" s="46"/>
      <c r="AA9" s="46"/>
      <c r="AB9" s="47"/>
      <c r="AC9" s="47"/>
      <c r="AD9" s="47"/>
      <c r="AE9" s="46"/>
      <c r="AF9" s="46"/>
      <c r="AG9" s="46"/>
      <c r="AH9" s="46"/>
      <c r="AI9" s="175"/>
      <c r="AJ9" s="175"/>
      <c r="AK9" s="175"/>
      <c r="AL9" s="191" t="s">
        <v>199</v>
      </c>
      <c r="AM9" s="11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218"/>
      <c r="CM9" s="218"/>
      <c r="CN9" s="218"/>
      <c r="CO9" s="218"/>
      <c r="CP9" s="219"/>
      <c r="CQ9" s="219"/>
      <c r="CR9" s="219"/>
    </row>
    <row r="10" spans="2:96" s="12" customFormat="1" ht="12" customHeight="1">
      <c r="B10" s="10"/>
      <c r="C10" s="425" t="s">
        <v>567</v>
      </c>
      <c r="D10" s="734"/>
      <c r="E10" s="732" t="s">
        <v>537</v>
      </c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4"/>
      <c r="AG10" s="419" t="s">
        <v>349</v>
      </c>
      <c r="AH10" s="420"/>
      <c r="AI10" s="420"/>
      <c r="AJ10" s="420"/>
      <c r="AK10" s="420"/>
      <c r="AL10" s="421"/>
      <c r="AM10" s="1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218"/>
      <c r="CM10" s="218"/>
      <c r="CN10" s="218"/>
      <c r="CO10" s="218"/>
      <c r="CP10" s="219"/>
      <c r="CQ10" s="219"/>
      <c r="CR10" s="219"/>
    </row>
    <row r="11" spans="2:96" s="12" customFormat="1" ht="12" customHeight="1">
      <c r="B11" s="10"/>
      <c r="C11" s="735"/>
      <c r="D11" s="737"/>
      <c r="E11" s="735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  <c r="AE11" s="736"/>
      <c r="AF11" s="737"/>
      <c r="AG11" s="616"/>
      <c r="AH11" s="738"/>
      <c r="AI11" s="738"/>
      <c r="AJ11" s="738"/>
      <c r="AK11" s="738"/>
      <c r="AL11" s="617"/>
      <c r="AM11" s="11"/>
      <c r="AO11" s="14"/>
      <c r="AP11" s="184" t="s">
        <v>352</v>
      </c>
      <c r="AQ11" s="184" t="s">
        <v>363</v>
      </c>
      <c r="AR11" s="184" t="s">
        <v>362</v>
      </c>
      <c r="AS11" s="184" t="s">
        <v>361</v>
      </c>
      <c r="AT11" s="184" t="s">
        <v>360</v>
      </c>
      <c r="AU11" s="184" t="s">
        <v>359</v>
      </c>
      <c r="AV11" s="184" t="s">
        <v>358</v>
      </c>
      <c r="AW11" s="184" t="s">
        <v>357</v>
      </c>
      <c r="AX11" s="184" t="s">
        <v>356</v>
      </c>
      <c r="AY11" s="184" t="s">
        <v>355</v>
      </c>
      <c r="AZ11" s="184" t="s">
        <v>354</v>
      </c>
      <c r="BA11" s="184" t="s">
        <v>353</v>
      </c>
      <c r="BB11" s="184" t="s">
        <v>364</v>
      </c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218"/>
      <c r="CM11" s="218"/>
      <c r="CN11" s="218"/>
      <c r="CO11" s="218"/>
      <c r="CP11" s="219"/>
      <c r="CQ11" s="219"/>
      <c r="CR11" s="219"/>
    </row>
    <row r="12" spans="2:96" s="12" customFormat="1" ht="21.75" customHeight="1">
      <c r="B12" s="10"/>
      <c r="C12" s="742">
        <v>1</v>
      </c>
      <c r="D12" s="742"/>
      <c r="E12" s="795" t="s">
        <v>30</v>
      </c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4">
        <f>BB12</f>
        <v>0</v>
      </c>
      <c r="AH12" s="794"/>
      <c r="AI12" s="794"/>
      <c r="AJ12" s="794"/>
      <c r="AK12" s="794"/>
      <c r="AL12" s="794"/>
      <c r="AM12" s="11"/>
      <c r="AO12" s="14"/>
      <c r="AP12" s="256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8">
        <f>IF($AP$6=1,AP12,IF($AP$6=2,AP12+AQ12,IF($AP$6=3,AP12+AQ12+AR12,IF($AP$6=4,AP12+AQ12+AR12+AS12,IF($AP$6=5,AP12+AQ12+AR12+AS12+AT12,IF($AP$6=6,AP12+AQ12+AR12+AS12+AT12+AU12,IF($AP$6=7,AP12+AQ12+AR12+AS12+AT12+AU12+AV12,IF($AP$6=8,AP12+AQ12+AR12+AS12+AT12+AU12+AV12+AW12))))))))+IF($AP$6=9,AP12+AQ12+AR12+AS12+AT12+AU12+AV12+AW12+AX12,IF($AP$6=10,AP12+AQ12+AR12+AS12+AT12+AU12+AV12+AW12+AX12+AY12,IF($AP$6=11,AP12+AQ12+AR12+AS12+AT12+AU12+AV12+AW12+AX12+AY12+AZ12,IF($AP$6=12,AP12+AQ12+AR12+AS12+AT12+AU12+AV12+AW12+AX12+AY12+AZ12+BA12))))</f>
        <v>0</v>
      </c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218"/>
      <c r="CM12" s="218"/>
      <c r="CN12" s="218"/>
      <c r="CO12" s="218"/>
      <c r="CP12" s="219"/>
      <c r="CQ12" s="219"/>
      <c r="CR12" s="219"/>
    </row>
    <row r="13" spans="2:96" s="12" customFormat="1" ht="22.5" customHeight="1">
      <c r="B13" s="10"/>
      <c r="C13" s="764">
        <v>2</v>
      </c>
      <c r="D13" s="764"/>
      <c r="E13" s="792" t="s">
        <v>31</v>
      </c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810">
        <f>BB13</f>
        <v>0</v>
      </c>
      <c r="AH13" s="810"/>
      <c r="AI13" s="810"/>
      <c r="AJ13" s="810"/>
      <c r="AK13" s="810"/>
      <c r="AL13" s="810"/>
      <c r="AM13" s="11"/>
      <c r="AO13" s="14"/>
      <c r="AP13" s="259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1"/>
      <c r="BB13" s="258">
        <f>IF($AP$6=1,AP13,IF($AP$6=2,AP13+AQ13,IF($AP$6=3,AP13+AQ13+AR13,IF($AP$6=4,AP13+AQ13+AR13+AS13,IF($AP$6=5,AP13+AQ13+AR13+AS13+AT13,IF($AP$6=6,AP13+AQ13+AR13+AS13+AT13+AU13,IF($AP$6=7,AP13+AQ13+AR13+AS13+AT13+AU13+AV13,IF($AP$6=8,AP13+AQ13+AR13+AS13+AT13+AU13+AV13+AW13))))))))+IF($AP$6=9,AP13+AQ13+AR13+AS13+AT13+AU13+AV13+AW13+AX13,IF($AP$6=10,AP13+AQ13+AR13+AS13+AT13+AU13+AV13+AW13+AX13+AY13,IF($AP$6=11,AP13+AQ13+AR13+AS13+AT13+AU13+AV13+AW13+AX13+AY13+AZ13,IF($AP$6=12,AP13+AQ13+AR13+AS13+AT13+AU13+AV13+AW13+AX13+AY13+AZ13+BA13))))</f>
        <v>0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218"/>
      <c r="CM13" s="218"/>
      <c r="CN13" s="218"/>
      <c r="CO13" s="218"/>
      <c r="CP13" s="219"/>
      <c r="CQ13" s="219"/>
      <c r="CR13" s="219"/>
    </row>
    <row r="14" spans="2:96" s="12" customFormat="1" ht="22.5" customHeight="1">
      <c r="B14" s="10"/>
      <c r="C14" s="764">
        <v>3</v>
      </c>
      <c r="D14" s="764"/>
      <c r="E14" s="792" t="s">
        <v>350</v>
      </c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80"/>
      <c r="AH14" s="780"/>
      <c r="AI14" s="780"/>
      <c r="AJ14" s="780"/>
      <c r="AK14" s="780"/>
      <c r="AL14" s="780"/>
      <c r="AM14" s="11"/>
      <c r="AO14" s="14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218"/>
      <c r="CM14" s="218"/>
      <c r="CN14" s="218"/>
      <c r="CO14" s="218"/>
      <c r="CP14" s="219"/>
      <c r="CQ14" s="219"/>
      <c r="CR14" s="219"/>
    </row>
    <row r="15" spans="2:96" s="12" customFormat="1" ht="12.75" customHeight="1">
      <c r="B15" s="10"/>
      <c r="C15" s="774">
        <v>4</v>
      </c>
      <c r="D15" s="774"/>
      <c r="E15" s="792" t="s">
        <v>32</v>
      </c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810">
        <f>BB15</f>
        <v>0</v>
      </c>
      <c r="AH15" s="810"/>
      <c r="AI15" s="810"/>
      <c r="AJ15" s="810"/>
      <c r="AK15" s="810"/>
      <c r="AL15" s="810"/>
      <c r="AM15" s="11"/>
      <c r="AO15" s="14"/>
      <c r="AP15" s="263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57"/>
      <c r="BB15" s="258">
        <f>IF($AP$6=1,AP15,IF($AP$6=2,AP15+AQ15,IF($AP$6=3,AP15+AQ15+AR15,IF($AP$6=4,AP15+AQ15+AR15+AS15,IF($AP$6=5,AP15+AQ15+AR15+AS15+AT15,IF($AP$6=6,AP15+AQ15+AR15+AS15+AT15+AU15,IF($AP$6=7,AP15+AQ15+AR15+AS15+AT15+AU15+AV15,IF($AP$6=8,AP15+AQ15+AR15+AS15+AT15+AU15+AV15+AW15))))))))+IF($AP$6=9,AP15+AQ15+AR15+AS15+AT15+AU15+AV15+AW15+AX15,IF($AP$6=10,AP15+AQ15+AR15+AS15+AT15+AU15+AV15+AW15+AX15+AY15,IF($AP$6=11,AP15+AQ15+AR15+AS15+AT15+AU15+AV15+AW15+AX15+AY15+AZ15,IF($AP$6=12,AP15+AQ15+AR15+AS15+AT15+AU15+AV15+AW15+AX15+AY15+AZ15+BA15))))</f>
        <v>0</v>
      </c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218"/>
      <c r="CM15" s="218"/>
      <c r="CN15" s="218"/>
      <c r="CO15" s="218"/>
      <c r="CP15" s="219"/>
      <c r="CQ15" s="219"/>
      <c r="CR15" s="219"/>
    </row>
    <row r="16" spans="2:96" s="12" customFormat="1" ht="12" customHeight="1">
      <c r="B16" s="10"/>
      <c r="C16" s="774">
        <v>5</v>
      </c>
      <c r="D16" s="774"/>
      <c r="E16" s="792" t="s">
        <v>33</v>
      </c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1">
        <f>BB16</f>
        <v>0</v>
      </c>
      <c r="AH16" s="791"/>
      <c r="AI16" s="791"/>
      <c r="AJ16" s="791"/>
      <c r="AK16" s="791"/>
      <c r="AL16" s="791"/>
      <c r="AM16" s="11"/>
      <c r="AO16" s="14"/>
      <c r="AP16" s="265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58">
        <f>IF($AP$6=1,AP16,IF($AP$6=2,AP16+AQ16,IF($AP$6=3,AP16+AQ16+AR16,IF($AP$6=4,AP16+AQ16+AR16+AS16,IF($AP$6=5,AP16+AQ16+AR16+AS16+AT16,IF($AP$6=6,AP16+AQ16+AR16+AS16+AT16+AU16,IF($AP$6=7,AP16+AQ16+AR16+AS16+AT16+AU16+AV16,IF($AP$6=8,AP16+AQ16+AR16+AS16+AT16+AU16+AV16+AW16))))))))+IF($AP$6=9,AP16+AQ16+AR16+AS16+AT16+AU16+AV16+AW16+AX16,IF($AP$6=10,AP16+AQ16+AR16+AS16+AT16+AU16+AV16+AW16+AX16+AY16,IF($AP$6=11,AP16+AQ16+AR16+AS16+AT16+AU16+AV16+AW16+AX16+AY16+AZ16,IF($AP$6=12,AP16+AQ16+AR16+AS16+AT16+AU16+AV16+AW16+AX16+AY16+AZ16+BA16))))</f>
        <v>0</v>
      </c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218"/>
      <c r="CM16" s="218"/>
      <c r="CN16" s="218"/>
      <c r="CO16" s="218"/>
      <c r="CP16" s="219"/>
      <c r="CQ16" s="219"/>
      <c r="CR16" s="219"/>
    </row>
    <row r="17" spans="2:96" s="12" customFormat="1" ht="12" customHeight="1">
      <c r="B17" s="10"/>
      <c r="C17" s="774">
        <v>6</v>
      </c>
      <c r="D17" s="774"/>
      <c r="E17" s="792" t="s">
        <v>34</v>
      </c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809">
        <f>BB17</f>
        <v>0</v>
      </c>
      <c r="AH17" s="809"/>
      <c r="AI17" s="809"/>
      <c r="AJ17" s="809"/>
      <c r="AK17" s="809"/>
      <c r="AL17" s="809"/>
      <c r="AM17" s="11"/>
      <c r="AO17" s="14"/>
      <c r="AP17" s="209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386">
        <f>IF($AP$6=1,AP17,IF($AP$6=2,(AP17+AQ17)/2,IF($AP$6=3,(AP17+AQ17+AR17)/3,IF($AP$6=4,(AP17+AQ17+AR17+AS17)/4,IF($AP$6=5,(AP17+AQ17+AR17+AS17+AT17)/5,IF($AP$6=6,(AP17+AQ17+AR17+AS17+AT17+AU17)/6,IF($AP$6=7,(AP17+AQ17+AR17+AS17+AT17+AU17+AV17)/7,IF($AP$6=8,(AP17+AQ17+AR17+AS17+AT17+AU17+AV17+AW17)/8))))))))+IF($AP$6=9,(AP17+AQ17+AR17+AS17+AT17+AU17+AV17+AW17+AX17)/9,IF($AP$6=10,(AP17+AQ17+AR17+AS17+AT17+AU17+AV17+AW17+AX17+AY17)/10,IF($AP$6=11,(AP17+AQ17+AR17+AS17+AT17+AU17+AV17+AW17+AX17+AY17+AZ17)/11,IF($AP$6=12,(AP17+AQ17+AR17+AS17+AT17+AU17+AV17+AW17+AX17+AY17+AZ17+BA17)/12))))</f>
        <v>0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218"/>
      <c r="CM17" s="218"/>
      <c r="CN17" s="218"/>
      <c r="CO17" s="218"/>
      <c r="CP17" s="219"/>
      <c r="CQ17" s="219"/>
      <c r="CR17" s="219"/>
    </row>
    <row r="18" spans="2:96" s="12" customFormat="1" ht="20.25" customHeight="1">
      <c r="B18" s="10"/>
      <c r="C18" s="813">
        <v>7</v>
      </c>
      <c r="D18" s="813"/>
      <c r="E18" s="796" t="s">
        <v>35</v>
      </c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812"/>
      <c r="AH18" s="812"/>
      <c r="AI18" s="812"/>
      <c r="AJ18" s="812"/>
      <c r="AK18" s="812"/>
      <c r="AL18" s="812"/>
      <c r="AM18" s="11"/>
      <c r="AO18" s="14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218"/>
      <c r="CM18" s="218"/>
      <c r="CN18" s="218"/>
      <c r="CO18" s="218"/>
      <c r="CP18" s="219"/>
      <c r="CQ18" s="219"/>
      <c r="CR18" s="219"/>
    </row>
    <row r="19" spans="2:96" s="12" customFormat="1" ht="18.75" customHeight="1">
      <c r="B19" s="10"/>
      <c r="C19" s="774">
        <v>8</v>
      </c>
      <c r="D19" s="774"/>
      <c r="E19" s="792" t="s">
        <v>36</v>
      </c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1">
        <f>BB19</f>
        <v>0</v>
      </c>
      <c r="AH19" s="791"/>
      <c r="AI19" s="791"/>
      <c r="AJ19" s="791"/>
      <c r="AK19" s="791"/>
      <c r="AL19" s="791"/>
      <c r="AM19" s="11"/>
      <c r="AO19" s="14"/>
      <c r="AP19" s="256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8">
        <f>IF($AP$6=1,AP19,IF($AP$6=2,AP19+AQ19,IF($AP$6=3,AP19+AQ19+AR19,IF($AP$6=4,AP19+AQ19+AR19+AS19,IF($AP$6=5,AP19+AQ19+AR19+AS19+AT19,IF($AP$6=6,AP19+AQ19+AR19+AS19+AT19+AU19,IF($AP$6=7,AP19+AQ19+AR19+AS19+AT19+AU19+AV19,IF($AP$6=8,AP19+AQ19+AR19+AS19+AT19+AU19+AV19+AW19))))))))+IF($AP$6=9,AP19+AQ19+AR19+AS19+AT19+AU19+AV19+AW19+AX19,IF($AP$6=10,AP19+AQ19+AR19+AS19+AT19+AU19+AV19+AW19+AX19+AY19,IF($AP$6=11,AP19+AQ19+AR19+AS19+AT19+AU19+AV19+AW19+AX19+AY19+AZ19,IF($AP$6=12,AP19+AQ19+AR19+AS19+AT19+AU19+AV19+AW19+AX19+AY19+AZ19+BA19))))</f>
        <v>0</v>
      </c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218"/>
      <c r="CM19" s="218"/>
      <c r="CN19" s="218"/>
      <c r="CO19" s="218"/>
      <c r="CP19" s="219"/>
      <c r="CQ19" s="219"/>
      <c r="CR19" s="219"/>
    </row>
    <row r="20" spans="2:96" s="12" customFormat="1" ht="12" customHeight="1">
      <c r="B20" s="10"/>
      <c r="C20" s="793" t="s">
        <v>441</v>
      </c>
      <c r="D20" s="793"/>
      <c r="E20" s="792" t="s">
        <v>37</v>
      </c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792"/>
      <c r="AF20" s="792"/>
      <c r="AG20" s="791">
        <f>BB20</f>
        <v>0</v>
      </c>
      <c r="AH20" s="791"/>
      <c r="AI20" s="791"/>
      <c r="AJ20" s="791"/>
      <c r="AK20" s="791"/>
      <c r="AL20" s="791"/>
      <c r="AM20" s="11"/>
      <c r="AO20" s="14"/>
      <c r="AP20" s="265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389">
        <f>IF($AP$6=1,AP20,IF($AP$6=2,AP20+AQ20,IF($AP$6=3,AP20+AQ20+AR20,IF($AP$6=4,AP20+AQ20+AR20+AS20,IF($AP$6=5,AP20+AQ20+AR20+AS20+AT20,IF($AP$6=6,AP20+AQ20+AR20+AS20+AT20+AU20,IF($AP$6=7,AP20+AQ20+AR20+AS20+AT20+AU20+AV20,IF($AP$6=8,AP20+AQ20+AR20+AS20+AT20+AU20+AV20+AW20))))))))+IF($AP$6=9,AP20+AQ20+AR20+AS20+AT20+AU20+AV20+AW20+AX20,IF($AP$6=10,AP20+AQ20+AR20+AS20+AT20+AU20+AV20+AW20+AX20+AY20,IF($AP$6=11,AP20+AQ20+AR20+AS20+AT20+AU20+AV20+AW20+AX20+AY20+AZ20,IF($AP$6=12,AP20+AQ20+AR20+AS20+AT20+AU20+AV20+AW20+AX20+AY20+AZ20+BA20))))</f>
        <v>0</v>
      </c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218"/>
      <c r="CM20" s="218"/>
      <c r="CN20" s="218"/>
      <c r="CO20" s="218"/>
      <c r="CP20" s="219"/>
      <c r="CQ20" s="219"/>
      <c r="CR20" s="219"/>
    </row>
    <row r="21" spans="2:96" s="12" customFormat="1" ht="12" customHeight="1">
      <c r="B21" s="10"/>
      <c r="C21" s="793" t="s">
        <v>38</v>
      </c>
      <c r="D21" s="793"/>
      <c r="E21" s="792" t="s">
        <v>27</v>
      </c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1">
        <f>BB21</f>
        <v>0</v>
      </c>
      <c r="AH21" s="791"/>
      <c r="AI21" s="791"/>
      <c r="AJ21" s="791"/>
      <c r="AK21" s="791"/>
      <c r="AL21" s="791"/>
      <c r="AM21" s="11"/>
      <c r="AO21" s="14"/>
      <c r="AP21" s="265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389">
        <f>IF($AP$6=1,AP21,IF($AP$6=2,AP21+AQ21,IF($AP$6=3,AP21+AQ21+AR21,IF($AP$6=4,AP21+AQ21+AR21+AS21,IF($AP$6=5,AP21+AQ21+AR21+AS21+AT21,IF($AP$6=6,AP21+AQ21+AR21+AS21+AT21+AU21,IF($AP$6=7,AP21+AQ21+AR21+AS21+AT21+AU21+AV21,IF($AP$6=8,AP21+AQ21+AR21+AS21+AT21+AU21+AV21+AW21))))))))+IF($AP$6=9,AP21+AQ21+AR21+AS21+AT21+AU21+AV21+AW21+AX21,IF($AP$6=10,AP21+AQ21+AR21+AS21+AT21+AU21+AV21+AW21+AX21+AY21,IF($AP$6=11,AP21+AQ21+AR21+AS21+AT21+AU21+AV21+AW21+AX21+AY21+AZ21,IF($AP$6=12,AP21+AQ21+AR21+AS21+AT21+AU21+AV21+AW21+AX21+AY21+AZ21+BA21))))</f>
        <v>0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218"/>
      <c r="CM21" s="218"/>
      <c r="CN21" s="218"/>
      <c r="CO21" s="218"/>
      <c r="CP21" s="219"/>
      <c r="CQ21" s="219"/>
      <c r="CR21" s="219"/>
    </row>
    <row r="22" spans="2:96" s="12" customFormat="1" ht="12" customHeight="1">
      <c r="B22" s="10"/>
      <c r="C22" s="774">
        <v>9</v>
      </c>
      <c r="D22" s="774"/>
      <c r="E22" s="792" t="s">
        <v>39</v>
      </c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1">
        <f>BB22</f>
        <v>0</v>
      </c>
      <c r="AH22" s="791"/>
      <c r="AI22" s="791"/>
      <c r="AJ22" s="791"/>
      <c r="AK22" s="791"/>
      <c r="AL22" s="791"/>
      <c r="AM22" s="11"/>
      <c r="AO22" s="14"/>
      <c r="AP22" s="265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389">
        <f>IF($AP$6=1,AP22,IF($AP$6=2,AP22+AQ22,IF($AP$6=3,AP22+AQ22+AR22,IF($AP$6=4,AP22+AQ22+AR22+AS22,IF($AP$6=5,AP22+AQ22+AR22+AS22+AT22,IF($AP$6=6,AP22+AQ22+AR22+AS22+AT22+AU22,IF($AP$6=7,AP22+AQ22+AR22+AS22+AT22+AU22+AV22,IF($AP$6=8,AP22+AQ22+AR22+AS22+AT22+AU22+AV22+AW22))))))))+IF($AP$6=9,AP22+AQ22+AR22+AS22+AT22+AU22+AV22+AW22+AX22,IF($AP$6=10,AP22+AQ22+AR22+AS22+AT22+AU22+AV22+AW22+AX22+AY22,IF($AP$6=11,AP22+AQ22+AR22+AS22+AT22+AU22+AV22+AW22+AX22+AY22+AZ22,IF($AP$6=12,AP22+AQ22+AR22+AS22+AT22+AU22+AV22+AW22+AX22+AY22+AZ22+BA22))))</f>
        <v>0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218"/>
      <c r="CM22" s="218"/>
      <c r="CN22" s="218"/>
      <c r="CO22" s="218"/>
      <c r="CP22" s="219"/>
      <c r="CQ22" s="219"/>
      <c r="CR22" s="219"/>
    </row>
    <row r="23" spans="2:96" s="12" customFormat="1" ht="30.75" customHeight="1">
      <c r="B23" s="10"/>
      <c r="C23" s="774">
        <v>10</v>
      </c>
      <c r="D23" s="774"/>
      <c r="E23" s="792" t="s">
        <v>40</v>
      </c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1">
        <f>BB23</f>
        <v>0</v>
      </c>
      <c r="AH23" s="791"/>
      <c r="AI23" s="791"/>
      <c r="AJ23" s="791"/>
      <c r="AK23" s="791"/>
      <c r="AL23" s="791"/>
      <c r="AM23" s="11"/>
      <c r="AO23" s="14"/>
      <c r="AP23" s="387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90">
        <f>IF(инд=1,AP23,IF(инд=2,AQ23,IF(инд=3,AR23,IF(инд=4,AS23,IF(инд=5,AT23,IF(инд=6,AU23,IF(инд=7,AV23,IF(инд=8,AW23))))))))+IF(инд=9,AX23,IF(инд=10,AY23,IF(инд=11,AZ23,IF(инд=12,BA23))))</f>
        <v>0</v>
      </c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218"/>
      <c r="CM23" s="218"/>
      <c r="CN23" s="218"/>
      <c r="CO23" s="218"/>
      <c r="CP23" s="219"/>
      <c r="CQ23" s="219"/>
      <c r="CR23" s="219"/>
    </row>
    <row r="24" spans="2:96" s="12" customFormat="1" ht="28.5" customHeight="1">
      <c r="B24" s="10"/>
      <c r="C24" s="774">
        <v>11</v>
      </c>
      <c r="D24" s="774"/>
      <c r="E24" s="792" t="s">
        <v>41</v>
      </c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2"/>
      <c r="T24" s="792"/>
      <c r="U24" s="792"/>
      <c r="V24" s="792"/>
      <c r="W24" s="792"/>
      <c r="X24" s="792"/>
      <c r="Y24" s="792"/>
      <c r="Z24" s="792"/>
      <c r="AA24" s="792"/>
      <c r="AB24" s="792"/>
      <c r="AC24" s="792"/>
      <c r="AD24" s="792"/>
      <c r="AE24" s="792"/>
      <c r="AF24" s="792"/>
      <c r="AG24" s="797" t="s">
        <v>330</v>
      </c>
      <c r="AH24" s="797"/>
      <c r="AI24" s="797"/>
      <c r="AJ24" s="797"/>
      <c r="AK24" s="797"/>
      <c r="AL24" s="797"/>
      <c r="AM24" s="11"/>
      <c r="AO24" s="14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218"/>
      <c r="CM24" s="218"/>
      <c r="CN24" s="218"/>
      <c r="CO24" s="218"/>
      <c r="CP24" s="219"/>
      <c r="CQ24" s="219"/>
      <c r="CR24" s="219"/>
    </row>
    <row r="25" spans="2:96" s="12" customFormat="1" ht="12" customHeight="1">
      <c r="B25" s="10"/>
      <c r="C25" s="786" t="s">
        <v>394</v>
      </c>
      <c r="D25" s="787"/>
      <c r="E25" s="212" t="s">
        <v>395</v>
      </c>
      <c r="F25" s="213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8"/>
      <c r="Z25" s="678"/>
      <c r="AA25" s="678"/>
      <c r="AB25" s="678"/>
      <c r="AC25" s="678"/>
      <c r="AD25" s="678"/>
      <c r="AE25" s="678"/>
      <c r="AF25" s="679"/>
      <c r="AG25" s="803"/>
      <c r="AH25" s="804"/>
      <c r="AI25" s="804"/>
      <c r="AJ25" s="804"/>
      <c r="AK25" s="804"/>
      <c r="AL25" s="805"/>
      <c r="AM25" s="11"/>
      <c r="AO25" s="14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218"/>
      <c r="CM25" s="218"/>
      <c r="CN25" s="218"/>
      <c r="CO25" s="218"/>
      <c r="CP25" s="219"/>
      <c r="CQ25" s="219"/>
      <c r="CR25" s="219"/>
    </row>
    <row r="26" spans="2:96" s="12" customFormat="1" ht="12" customHeight="1">
      <c r="B26" s="10"/>
      <c r="C26" s="798"/>
      <c r="D26" s="799"/>
      <c r="E26" s="800" t="s">
        <v>396</v>
      </c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  <c r="AA26" s="801"/>
      <c r="AB26" s="801"/>
      <c r="AC26" s="801"/>
      <c r="AD26" s="801"/>
      <c r="AE26" s="801"/>
      <c r="AF26" s="802"/>
      <c r="AG26" s="806"/>
      <c r="AH26" s="807"/>
      <c r="AI26" s="807"/>
      <c r="AJ26" s="807"/>
      <c r="AK26" s="807"/>
      <c r="AL26" s="808"/>
      <c r="AM26" s="11"/>
      <c r="AO26" s="14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218"/>
      <c r="CM26" s="218"/>
      <c r="CN26" s="218"/>
      <c r="CO26" s="218"/>
      <c r="CP26" s="219"/>
      <c r="CQ26" s="219"/>
      <c r="CR26" s="219"/>
    </row>
    <row r="27" spans="2:96" s="12" customFormat="1" ht="12" customHeight="1">
      <c r="B27" s="10"/>
      <c r="C27" s="786" t="s">
        <v>397</v>
      </c>
      <c r="D27" s="787"/>
      <c r="E27" s="212" t="s">
        <v>395</v>
      </c>
      <c r="F27" s="213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8"/>
      <c r="AA27" s="678"/>
      <c r="AB27" s="678"/>
      <c r="AC27" s="678"/>
      <c r="AD27" s="678"/>
      <c r="AE27" s="678"/>
      <c r="AF27" s="679"/>
      <c r="AG27" s="803"/>
      <c r="AH27" s="804"/>
      <c r="AI27" s="804"/>
      <c r="AJ27" s="804"/>
      <c r="AK27" s="804"/>
      <c r="AL27" s="805"/>
      <c r="AM27" s="11"/>
      <c r="AO27" s="14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218"/>
      <c r="CM27" s="218"/>
      <c r="CN27" s="218"/>
      <c r="CO27" s="218"/>
      <c r="CP27" s="219"/>
      <c r="CQ27" s="219"/>
      <c r="CR27" s="219"/>
    </row>
    <row r="28" spans="2:96" s="12" customFormat="1" ht="12" customHeight="1">
      <c r="B28" s="10"/>
      <c r="C28" s="798"/>
      <c r="D28" s="799"/>
      <c r="E28" s="800" t="s">
        <v>396</v>
      </c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801"/>
      <c r="V28" s="801"/>
      <c r="W28" s="801"/>
      <c r="X28" s="801"/>
      <c r="Y28" s="801"/>
      <c r="Z28" s="801"/>
      <c r="AA28" s="801"/>
      <c r="AB28" s="801"/>
      <c r="AC28" s="801"/>
      <c r="AD28" s="801"/>
      <c r="AE28" s="801"/>
      <c r="AF28" s="802"/>
      <c r="AG28" s="806"/>
      <c r="AH28" s="807"/>
      <c r="AI28" s="807"/>
      <c r="AJ28" s="807"/>
      <c r="AK28" s="807"/>
      <c r="AL28" s="808"/>
      <c r="AM28" s="11"/>
      <c r="AO28" s="14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218"/>
      <c r="CM28" s="218"/>
      <c r="CN28" s="218"/>
      <c r="CO28" s="218"/>
      <c r="CP28" s="219"/>
      <c r="CQ28" s="219"/>
      <c r="CR28" s="219"/>
    </row>
    <row r="29" spans="2:96" s="12" customFormat="1" ht="12" customHeight="1">
      <c r="B29" s="10"/>
      <c r="C29" s="786"/>
      <c r="D29" s="787"/>
      <c r="E29" s="212" t="s">
        <v>395</v>
      </c>
      <c r="F29" s="213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9"/>
      <c r="AG29" s="803"/>
      <c r="AH29" s="804"/>
      <c r="AI29" s="804"/>
      <c r="AJ29" s="804"/>
      <c r="AK29" s="804"/>
      <c r="AL29" s="805"/>
      <c r="AM29" s="11"/>
      <c r="AO29" s="14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218"/>
      <c r="CM29" s="218"/>
      <c r="CN29" s="218"/>
      <c r="CO29" s="218"/>
      <c r="CP29" s="219"/>
      <c r="CQ29" s="219"/>
      <c r="CR29" s="219"/>
    </row>
    <row r="30" spans="2:96" s="12" customFormat="1" ht="12" customHeight="1">
      <c r="B30" s="10"/>
      <c r="C30" s="788"/>
      <c r="D30" s="789"/>
      <c r="E30" s="783" t="s">
        <v>396</v>
      </c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5"/>
      <c r="AG30" s="814"/>
      <c r="AH30" s="815"/>
      <c r="AI30" s="815"/>
      <c r="AJ30" s="815"/>
      <c r="AK30" s="815"/>
      <c r="AL30" s="816"/>
      <c r="AM30" s="11"/>
      <c r="AO30" s="14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218"/>
      <c r="CM30" s="218"/>
      <c r="CN30" s="218"/>
      <c r="CO30" s="218"/>
      <c r="CP30" s="219"/>
      <c r="CQ30" s="219"/>
      <c r="CR30" s="219"/>
    </row>
    <row r="31" spans="2:96" s="12" customFormat="1" ht="12" customHeight="1">
      <c r="B31" s="10"/>
      <c r="C31" s="774">
        <v>12</v>
      </c>
      <c r="D31" s="774"/>
      <c r="E31" s="792" t="s">
        <v>42</v>
      </c>
      <c r="F31" s="792"/>
      <c r="G31" s="792"/>
      <c r="H31" s="792"/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Z31" s="792"/>
      <c r="AA31" s="792"/>
      <c r="AB31" s="792"/>
      <c r="AC31" s="792"/>
      <c r="AD31" s="792"/>
      <c r="AE31" s="792"/>
      <c r="AF31" s="792"/>
      <c r="AG31" s="811" t="s">
        <v>330</v>
      </c>
      <c r="AH31" s="811"/>
      <c r="AI31" s="811"/>
      <c r="AJ31" s="811"/>
      <c r="AK31" s="811"/>
      <c r="AL31" s="811"/>
      <c r="AM31" s="11"/>
      <c r="AO31" s="14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218"/>
      <c r="CM31" s="218"/>
      <c r="CN31" s="218"/>
      <c r="CO31" s="218"/>
      <c r="CP31" s="219"/>
      <c r="CQ31" s="219"/>
      <c r="CR31" s="219"/>
    </row>
    <row r="32" spans="2:96" s="12" customFormat="1" ht="12" customHeight="1">
      <c r="B32" s="10"/>
      <c r="C32" s="793" t="s">
        <v>141</v>
      </c>
      <c r="D32" s="793"/>
      <c r="E32" s="792" t="s">
        <v>43</v>
      </c>
      <c r="F32" s="792"/>
      <c r="G32" s="792"/>
      <c r="H32" s="792"/>
      <c r="I32" s="792"/>
      <c r="J32" s="792"/>
      <c r="K32" s="792"/>
      <c r="L32" s="792"/>
      <c r="M32" s="792"/>
      <c r="N32" s="792"/>
      <c r="O32" s="792"/>
      <c r="P32" s="792"/>
      <c r="Q32" s="792"/>
      <c r="R32" s="792"/>
      <c r="S32" s="792"/>
      <c r="T32" s="792"/>
      <c r="U32" s="792"/>
      <c r="V32" s="792"/>
      <c r="W32" s="792"/>
      <c r="X32" s="792"/>
      <c r="Y32" s="792"/>
      <c r="Z32" s="792"/>
      <c r="AA32" s="792"/>
      <c r="AB32" s="792"/>
      <c r="AC32" s="792"/>
      <c r="AD32" s="792"/>
      <c r="AE32" s="792"/>
      <c r="AF32" s="792"/>
      <c r="AG32" s="817"/>
      <c r="AH32" s="817"/>
      <c r="AI32" s="817"/>
      <c r="AJ32" s="817"/>
      <c r="AK32" s="817"/>
      <c r="AL32" s="817"/>
      <c r="AM32" s="11"/>
      <c r="AO32" s="14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218"/>
      <c r="CM32" s="218"/>
      <c r="CN32" s="218"/>
      <c r="CO32" s="218"/>
      <c r="CP32" s="219"/>
      <c r="CQ32" s="219"/>
      <c r="CR32" s="219"/>
    </row>
    <row r="33" spans="2:96" s="12" customFormat="1" ht="20.25" customHeight="1">
      <c r="B33" s="10"/>
      <c r="C33" s="793" t="s">
        <v>142</v>
      </c>
      <c r="D33" s="793"/>
      <c r="E33" s="792" t="s">
        <v>44</v>
      </c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  <c r="Z33" s="792"/>
      <c r="AA33" s="792"/>
      <c r="AB33" s="792"/>
      <c r="AC33" s="792"/>
      <c r="AD33" s="792"/>
      <c r="AE33" s="792"/>
      <c r="AF33" s="792"/>
      <c r="AG33" s="817"/>
      <c r="AH33" s="817"/>
      <c r="AI33" s="817"/>
      <c r="AJ33" s="817"/>
      <c r="AK33" s="817"/>
      <c r="AL33" s="817"/>
      <c r="AM33" s="11"/>
      <c r="AO33" s="14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218"/>
      <c r="CM33" s="218"/>
      <c r="CN33" s="218"/>
      <c r="CO33" s="218"/>
      <c r="CP33" s="219"/>
      <c r="CQ33" s="219"/>
      <c r="CR33" s="219"/>
    </row>
    <row r="34" spans="2:96" s="12" customFormat="1" ht="158.25" customHeight="1">
      <c r="B34" s="10"/>
      <c r="C34" s="793" t="s">
        <v>143</v>
      </c>
      <c r="D34" s="793"/>
      <c r="E34" s="774" t="s">
        <v>144</v>
      </c>
      <c r="F34" s="774"/>
      <c r="G34" s="774"/>
      <c r="H34" s="774"/>
      <c r="I34" s="774" t="s">
        <v>145</v>
      </c>
      <c r="J34" s="774"/>
      <c r="K34" s="774"/>
      <c r="L34" s="774"/>
      <c r="M34" s="774"/>
      <c r="N34" s="774" t="s">
        <v>146</v>
      </c>
      <c r="O34" s="774"/>
      <c r="P34" s="774"/>
      <c r="Q34" s="774" t="s">
        <v>147</v>
      </c>
      <c r="R34" s="774"/>
      <c r="S34" s="774" t="s">
        <v>148</v>
      </c>
      <c r="T34" s="774"/>
      <c r="U34" s="774"/>
      <c r="V34" s="774" t="s">
        <v>149</v>
      </c>
      <c r="W34" s="774"/>
      <c r="X34" s="774"/>
      <c r="Y34" s="774" t="s">
        <v>150</v>
      </c>
      <c r="Z34" s="774"/>
      <c r="AA34" s="774"/>
      <c r="AB34" s="774"/>
      <c r="AC34" s="774" t="s">
        <v>45</v>
      </c>
      <c r="AD34" s="774"/>
      <c r="AE34" s="774"/>
      <c r="AF34" s="774"/>
      <c r="AG34" s="797" t="s">
        <v>330</v>
      </c>
      <c r="AH34" s="797"/>
      <c r="AI34" s="797"/>
      <c r="AJ34" s="797"/>
      <c r="AK34" s="797"/>
      <c r="AL34" s="797"/>
      <c r="AM34" s="11"/>
      <c r="AO34" s="14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218"/>
      <c r="CM34" s="218"/>
      <c r="CN34" s="218"/>
      <c r="CO34" s="218"/>
      <c r="CP34" s="219"/>
      <c r="CQ34" s="219"/>
      <c r="CR34" s="219"/>
    </row>
    <row r="35" spans="2:96" s="12" customFormat="1" ht="12" customHeight="1">
      <c r="B35" s="10"/>
      <c r="C35" s="818" t="s">
        <v>151</v>
      </c>
      <c r="D35" s="818"/>
      <c r="E35" s="775"/>
      <c r="F35" s="775"/>
      <c r="G35" s="775"/>
      <c r="H35" s="775"/>
      <c r="I35" s="790"/>
      <c r="J35" s="790"/>
      <c r="K35" s="790"/>
      <c r="L35" s="790"/>
      <c r="M35" s="790"/>
      <c r="N35" s="775"/>
      <c r="O35" s="775"/>
      <c r="P35" s="775"/>
      <c r="Q35" s="790"/>
      <c r="R35" s="790"/>
      <c r="S35" s="819"/>
      <c r="T35" s="819"/>
      <c r="U35" s="819"/>
      <c r="V35" s="819"/>
      <c r="W35" s="819"/>
      <c r="X35" s="819"/>
      <c r="Y35" s="790"/>
      <c r="Z35" s="790"/>
      <c r="AA35" s="790"/>
      <c r="AB35" s="790"/>
      <c r="AC35" s="820"/>
      <c r="AD35" s="820"/>
      <c r="AE35" s="820"/>
      <c r="AF35" s="820"/>
      <c r="AG35" s="797" t="s">
        <v>330</v>
      </c>
      <c r="AH35" s="797"/>
      <c r="AI35" s="797"/>
      <c r="AJ35" s="797"/>
      <c r="AK35" s="797"/>
      <c r="AL35" s="797"/>
      <c r="AM35" s="11"/>
      <c r="AO35" s="14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218"/>
      <c r="CM35" s="218"/>
      <c r="CN35" s="218"/>
      <c r="CO35" s="218"/>
      <c r="CP35" s="219"/>
      <c r="CQ35" s="219"/>
      <c r="CR35" s="219"/>
    </row>
    <row r="36" spans="2:96" s="12" customFormat="1" ht="12" customHeight="1">
      <c r="B36" s="10"/>
      <c r="C36" s="818" t="s">
        <v>152</v>
      </c>
      <c r="D36" s="818"/>
      <c r="E36" s="775"/>
      <c r="F36" s="775"/>
      <c r="G36" s="775"/>
      <c r="H36" s="775"/>
      <c r="I36" s="790"/>
      <c r="J36" s="790"/>
      <c r="K36" s="790"/>
      <c r="L36" s="790"/>
      <c r="M36" s="790"/>
      <c r="N36" s="775"/>
      <c r="O36" s="775"/>
      <c r="P36" s="775"/>
      <c r="Q36" s="790"/>
      <c r="R36" s="790"/>
      <c r="S36" s="819"/>
      <c r="T36" s="819"/>
      <c r="U36" s="819"/>
      <c r="V36" s="819"/>
      <c r="W36" s="819"/>
      <c r="X36" s="819"/>
      <c r="Y36" s="790"/>
      <c r="Z36" s="790"/>
      <c r="AA36" s="790"/>
      <c r="AB36" s="790"/>
      <c r="AC36" s="820"/>
      <c r="AD36" s="820"/>
      <c r="AE36" s="820"/>
      <c r="AF36" s="820"/>
      <c r="AG36" s="797" t="s">
        <v>330</v>
      </c>
      <c r="AH36" s="797"/>
      <c r="AI36" s="797"/>
      <c r="AJ36" s="797"/>
      <c r="AK36" s="797"/>
      <c r="AL36" s="797"/>
      <c r="AM36" s="11"/>
      <c r="AO36" s="14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218"/>
      <c r="CM36" s="218"/>
      <c r="CN36" s="218"/>
      <c r="CO36" s="218"/>
      <c r="CP36" s="219"/>
      <c r="CQ36" s="219"/>
      <c r="CR36" s="219"/>
    </row>
    <row r="37" spans="2:96" s="12" customFormat="1" ht="12" customHeight="1">
      <c r="B37" s="10"/>
      <c r="C37" s="818"/>
      <c r="D37" s="818"/>
      <c r="E37" s="775"/>
      <c r="F37" s="775"/>
      <c r="G37" s="775"/>
      <c r="H37" s="775"/>
      <c r="I37" s="790"/>
      <c r="J37" s="790"/>
      <c r="K37" s="790"/>
      <c r="L37" s="790"/>
      <c r="M37" s="790"/>
      <c r="N37" s="775"/>
      <c r="O37" s="775"/>
      <c r="P37" s="775"/>
      <c r="Q37" s="790"/>
      <c r="R37" s="790"/>
      <c r="S37" s="819"/>
      <c r="T37" s="819"/>
      <c r="U37" s="819"/>
      <c r="V37" s="819"/>
      <c r="W37" s="819"/>
      <c r="X37" s="819"/>
      <c r="Y37" s="790"/>
      <c r="Z37" s="790"/>
      <c r="AA37" s="790"/>
      <c r="AB37" s="790"/>
      <c r="AC37" s="820"/>
      <c r="AD37" s="820"/>
      <c r="AE37" s="820"/>
      <c r="AF37" s="820"/>
      <c r="AG37" s="797" t="s">
        <v>330</v>
      </c>
      <c r="AH37" s="797"/>
      <c r="AI37" s="797"/>
      <c r="AJ37" s="797"/>
      <c r="AK37" s="797"/>
      <c r="AL37" s="797"/>
      <c r="AM37" s="11"/>
      <c r="AO37" s="14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218"/>
      <c r="CM37" s="218"/>
      <c r="CN37" s="218"/>
      <c r="CO37" s="218"/>
      <c r="CP37" s="219"/>
      <c r="CQ37" s="219"/>
      <c r="CR37" s="219"/>
    </row>
    <row r="38" spans="2:96" s="12" customFormat="1" ht="32.25" customHeight="1">
      <c r="B38" s="10"/>
      <c r="C38" s="793" t="s">
        <v>46</v>
      </c>
      <c r="D38" s="793"/>
      <c r="E38" s="792" t="s">
        <v>47</v>
      </c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2"/>
      <c r="S38" s="792"/>
      <c r="T38" s="792"/>
      <c r="U38" s="792"/>
      <c r="V38" s="792"/>
      <c r="W38" s="792"/>
      <c r="X38" s="792"/>
      <c r="Y38" s="792"/>
      <c r="Z38" s="792"/>
      <c r="AA38" s="792"/>
      <c r="AB38" s="792"/>
      <c r="AC38" s="792"/>
      <c r="AD38" s="792"/>
      <c r="AE38" s="792"/>
      <c r="AF38" s="792"/>
      <c r="AG38" s="817"/>
      <c r="AH38" s="817"/>
      <c r="AI38" s="817"/>
      <c r="AJ38" s="817"/>
      <c r="AK38" s="817"/>
      <c r="AL38" s="817"/>
      <c r="AM38" s="11"/>
      <c r="AO38" s="14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218"/>
      <c r="CM38" s="218"/>
      <c r="CN38" s="218"/>
      <c r="CO38" s="218"/>
      <c r="CP38" s="219"/>
      <c r="CQ38" s="219"/>
      <c r="CR38" s="219"/>
    </row>
    <row r="39" spans="2:96" s="12" customFormat="1" ht="20.25" customHeight="1">
      <c r="B39" s="10"/>
      <c r="C39" s="793" t="s">
        <v>341</v>
      </c>
      <c r="D39" s="793"/>
      <c r="E39" s="792" t="s">
        <v>48</v>
      </c>
      <c r="F39" s="792"/>
      <c r="G39" s="792"/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/>
      <c r="S39" s="792"/>
      <c r="T39" s="792"/>
      <c r="U39" s="792"/>
      <c r="V39" s="792"/>
      <c r="W39" s="792"/>
      <c r="X39" s="792"/>
      <c r="Y39" s="792"/>
      <c r="Z39" s="792"/>
      <c r="AA39" s="792"/>
      <c r="AB39" s="792"/>
      <c r="AC39" s="792"/>
      <c r="AD39" s="792"/>
      <c r="AE39" s="792"/>
      <c r="AF39" s="792"/>
      <c r="AG39" s="817"/>
      <c r="AH39" s="817"/>
      <c r="AI39" s="817"/>
      <c r="AJ39" s="817"/>
      <c r="AK39" s="817"/>
      <c r="AL39" s="817"/>
      <c r="AM39" s="11"/>
      <c r="AO39" s="14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218"/>
      <c r="CM39" s="218"/>
      <c r="CN39" s="218"/>
      <c r="CO39" s="218"/>
      <c r="CP39" s="219"/>
      <c r="CQ39" s="219"/>
      <c r="CR39" s="219"/>
    </row>
    <row r="40" spans="2:96" s="12" customFormat="1" ht="87.75" customHeight="1">
      <c r="B40" s="10"/>
      <c r="C40" s="793" t="s">
        <v>49</v>
      </c>
      <c r="D40" s="793"/>
      <c r="E40" s="774" t="s">
        <v>50</v>
      </c>
      <c r="F40" s="774"/>
      <c r="G40" s="774"/>
      <c r="H40" s="774"/>
      <c r="I40" s="774" t="s">
        <v>51</v>
      </c>
      <c r="J40" s="774"/>
      <c r="K40" s="774"/>
      <c r="L40" s="774"/>
      <c r="M40" s="774"/>
      <c r="N40" s="774" t="s">
        <v>52</v>
      </c>
      <c r="O40" s="774"/>
      <c r="P40" s="774"/>
      <c r="Q40" s="774" t="s">
        <v>53</v>
      </c>
      <c r="R40" s="774"/>
      <c r="S40" s="774" t="s">
        <v>54</v>
      </c>
      <c r="T40" s="774"/>
      <c r="U40" s="774"/>
      <c r="V40" s="774" t="s">
        <v>55</v>
      </c>
      <c r="W40" s="774"/>
      <c r="X40" s="774"/>
      <c r="Y40" s="774" t="s">
        <v>56</v>
      </c>
      <c r="Z40" s="774"/>
      <c r="AA40" s="774"/>
      <c r="AB40" s="774"/>
      <c r="AC40" s="774" t="s">
        <v>57</v>
      </c>
      <c r="AD40" s="774"/>
      <c r="AE40" s="774"/>
      <c r="AF40" s="774"/>
      <c r="AG40" s="797" t="s">
        <v>330</v>
      </c>
      <c r="AH40" s="797"/>
      <c r="AI40" s="797"/>
      <c r="AJ40" s="797"/>
      <c r="AK40" s="797"/>
      <c r="AL40" s="797"/>
      <c r="AM40" s="11"/>
      <c r="AO40" s="14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218"/>
      <c r="CM40" s="218"/>
      <c r="CN40" s="218"/>
      <c r="CO40" s="218"/>
      <c r="CP40" s="219"/>
      <c r="CQ40" s="219"/>
      <c r="CR40" s="219"/>
    </row>
    <row r="41" spans="2:96" s="12" customFormat="1" ht="12" customHeight="1">
      <c r="B41" s="10"/>
      <c r="C41" s="818" t="s">
        <v>58</v>
      </c>
      <c r="D41" s="818"/>
      <c r="E41" s="822"/>
      <c r="F41" s="822"/>
      <c r="G41" s="822"/>
      <c r="H41" s="822"/>
      <c r="I41" s="821"/>
      <c r="J41" s="821"/>
      <c r="K41" s="821"/>
      <c r="L41" s="821"/>
      <c r="M41" s="821"/>
      <c r="N41" s="822"/>
      <c r="O41" s="822"/>
      <c r="P41" s="822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797" t="s">
        <v>330</v>
      </c>
      <c r="AH41" s="797"/>
      <c r="AI41" s="797"/>
      <c r="AJ41" s="797"/>
      <c r="AK41" s="797"/>
      <c r="AL41" s="797"/>
      <c r="AM41" s="11"/>
      <c r="AO41" s="14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218"/>
      <c r="CM41" s="218"/>
      <c r="CN41" s="218"/>
      <c r="CO41" s="218"/>
      <c r="CP41" s="219"/>
      <c r="CQ41" s="219"/>
      <c r="CR41" s="219"/>
    </row>
    <row r="42" spans="2:96" s="12" customFormat="1" ht="12" customHeight="1">
      <c r="B42" s="10"/>
      <c r="C42" s="818" t="s">
        <v>59</v>
      </c>
      <c r="D42" s="818"/>
      <c r="E42" s="822"/>
      <c r="F42" s="822"/>
      <c r="G42" s="822"/>
      <c r="H42" s="822"/>
      <c r="I42" s="821"/>
      <c r="J42" s="821"/>
      <c r="K42" s="821"/>
      <c r="L42" s="821"/>
      <c r="M42" s="821"/>
      <c r="N42" s="822"/>
      <c r="O42" s="822"/>
      <c r="P42" s="822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797" t="s">
        <v>330</v>
      </c>
      <c r="AH42" s="797"/>
      <c r="AI42" s="797"/>
      <c r="AJ42" s="797"/>
      <c r="AK42" s="797"/>
      <c r="AL42" s="797"/>
      <c r="AM42" s="11"/>
      <c r="AO42" s="14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218"/>
      <c r="CM42" s="218"/>
      <c r="CN42" s="218"/>
      <c r="CO42" s="218"/>
      <c r="CP42" s="219"/>
      <c r="CQ42" s="219"/>
      <c r="CR42" s="219"/>
    </row>
    <row r="43" spans="2:96" s="12" customFormat="1" ht="12" customHeight="1">
      <c r="B43" s="10"/>
      <c r="C43" s="818"/>
      <c r="D43" s="818"/>
      <c r="E43" s="822"/>
      <c r="F43" s="822"/>
      <c r="G43" s="822"/>
      <c r="H43" s="822"/>
      <c r="I43" s="821"/>
      <c r="J43" s="821"/>
      <c r="K43" s="821"/>
      <c r="L43" s="821"/>
      <c r="M43" s="821"/>
      <c r="N43" s="822"/>
      <c r="O43" s="822"/>
      <c r="P43" s="822"/>
      <c r="Q43" s="821"/>
      <c r="R43" s="821"/>
      <c r="S43" s="821"/>
      <c r="T43" s="821"/>
      <c r="U43" s="821"/>
      <c r="V43" s="821"/>
      <c r="W43" s="821"/>
      <c r="X43" s="821"/>
      <c r="Y43" s="821"/>
      <c r="Z43" s="821"/>
      <c r="AA43" s="821"/>
      <c r="AB43" s="821"/>
      <c r="AC43" s="821"/>
      <c r="AD43" s="821"/>
      <c r="AE43" s="821"/>
      <c r="AF43" s="821"/>
      <c r="AG43" s="797" t="s">
        <v>330</v>
      </c>
      <c r="AH43" s="797"/>
      <c r="AI43" s="797"/>
      <c r="AJ43" s="797"/>
      <c r="AK43" s="797"/>
      <c r="AL43" s="797"/>
      <c r="AM43" s="11"/>
      <c r="AO43" s="14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218"/>
      <c r="CM43" s="218"/>
      <c r="CN43" s="218"/>
      <c r="CO43" s="218"/>
      <c r="CP43" s="219"/>
      <c r="CQ43" s="219"/>
      <c r="CR43" s="219"/>
    </row>
    <row r="44" spans="2:96" s="12" customFormat="1" ht="12" customHeight="1">
      <c r="B44" s="10"/>
      <c r="C44" s="793" t="s">
        <v>60</v>
      </c>
      <c r="D44" s="793"/>
      <c r="E44" s="792" t="s">
        <v>62</v>
      </c>
      <c r="F44" s="792"/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  <c r="R44" s="792"/>
      <c r="S44" s="792"/>
      <c r="T44" s="792"/>
      <c r="U44" s="792"/>
      <c r="V44" s="792"/>
      <c r="W44" s="792"/>
      <c r="X44" s="792"/>
      <c r="Y44" s="792"/>
      <c r="Z44" s="792"/>
      <c r="AA44" s="792"/>
      <c r="AB44" s="792"/>
      <c r="AC44" s="792"/>
      <c r="AD44" s="792"/>
      <c r="AE44" s="792"/>
      <c r="AF44" s="792"/>
      <c r="AG44" s="817"/>
      <c r="AH44" s="817"/>
      <c r="AI44" s="817"/>
      <c r="AJ44" s="817"/>
      <c r="AK44" s="817"/>
      <c r="AL44" s="817"/>
      <c r="AM44" s="11"/>
      <c r="AO44" s="14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218"/>
      <c r="CM44" s="218"/>
      <c r="CN44" s="218"/>
      <c r="CO44" s="218"/>
      <c r="CP44" s="219"/>
      <c r="CQ44" s="219"/>
      <c r="CR44" s="219"/>
    </row>
    <row r="45" spans="2:96" s="12" customFormat="1" ht="12" customHeight="1">
      <c r="B45" s="10"/>
      <c r="C45" s="777" t="s">
        <v>61</v>
      </c>
      <c r="D45" s="777"/>
      <c r="E45" s="823" t="s">
        <v>63</v>
      </c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823"/>
      <c r="AD45" s="823"/>
      <c r="AE45" s="823"/>
      <c r="AF45" s="823"/>
      <c r="AG45" s="779"/>
      <c r="AH45" s="779"/>
      <c r="AI45" s="779"/>
      <c r="AJ45" s="779"/>
      <c r="AK45" s="779"/>
      <c r="AL45" s="779"/>
      <c r="AM45" s="11"/>
      <c r="AO45" s="14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218"/>
      <c r="CM45" s="218"/>
      <c r="CN45" s="218"/>
      <c r="CO45" s="218"/>
      <c r="CP45" s="219"/>
      <c r="CQ45" s="219"/>
      <c r="CR45" s="219"/>
    </row>
    <row r="46" spans="2:96" s="12" customFormat="1" ht="12" customHeight="1">
      <c r="B46" s="10"/>
      <c r="C46" s="269"/>
      <c r="D46" s="269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68"/>
      <c r="AH46" s="268"/>
      <c r="AI46" s="268"/>
      <c r="AJ46" s="268"/>
      <c r="AK46" s="268"/>
      <c r="AL46" s="268"/>
      <c r="AM46" s="11"/>
      <c r="AO46" s="14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218"/>
      <c r="CM46" s="218"/>
      <c r="CN46" s="218"/>
      <c r="CO46" s="218"/>
      <c r="CP46" s="219"/>
      <c r="CQ46" s="219"/>
      <c r="CR46" s="219"/>
    </row>
    <row r="47" spans="2:96" s="12" customFormat="1" ht="12" customHeight="1">
      <c r="B47" s="10"/>
      <c r="C47" s="722" t="s">
        <v>492</v>
      </c>
      <c r="D47" s="723"/>
      <c r="E47" s="723"/>
      <c r="F47" s="723"/>
      <c r="G47" s="723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23"/>
      <c r="AB47" s="723"/>
      <c r="AC47" s="723"/>
      <c r="AD47" s="723"/>
      <c r="AE47" s="723"/>
      <c r="AF47" s="724"/>
      <c r="AG47" s="728"/>
      <c r="AH47" s="728"/>
      <c r="AI47" s="728"/>
      <c r="AJ47" s="728"/>
      <c r="AK47" s="728"/>
      <c r="AL47" s="728"/>
      <c r="AM47" s="11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218"/>
      <c r="CM47" s="218"/>
      <c r="CN47" s="218"/>
      <c r="CO47" s="218"/>
      <c r="CP47" s="219"/>
      <c r="CQ47" s="219"/>
      <c r="CR47" s="219"/>
    </row>
    <row r="48" spans="2:96" s="12" customFormat="1" ht="12" customHeight="1">
      <c r="B48" s="10"/>
      <c r="C48" s="725"/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726"/>
      <c r="P48" s="726"/>
      <c r="Q48" s="726"/>
      <c r="R48" s="726"/>
      <c r="S48" s="726"/>
      <c r="T48" s="726"/>
      <c r="U48" s="726"/>
      <c r="V48" s="726"/>
      <c r="W48" s="726"/>
      <c r="X48" s="726"/>
      <c r="Y48" s="726"/>
      <c r="Z48" s="726"/>
      <c r="AA48" s="726"/>
      <c r="AB48" s="726"/>
      <c r="AC48" s="726"/>
      <c r="AD48" s="726"/>
      <c r="AE48" s="726"/>
      <c r="AF48" s="727"/>
      <c r="AG48" s="728"/>
      <c r="AH48" s="728"/>
      <c r="AI48" s="728"/>
      <c r="AJ48" s="728"/>
      <c r="AK48" s="728"/>
      <c r="AL48" s="728"/>
      <c r="AM48" s="11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218"/>
      <c r="CM48" s="218"/>
      <c r="CN48" s="218"/>
      <c r="CO48" s="218"/>
      <c r="CP48" s="219"/>
      <c r="CQ48" s="219"/>
      <c r="CR48" s="219"/>
    </row>
    <row r="49" spans="2:96" s="12" customFormat="1" ht="12" customHeight="1">
      <c r="B49" s="10"/>
      <c r="C49" s="722" t="s">
        <v>64</v>
      </c>
      <c r="D49" s="723"/>
      <c r="E49" s="723"/>
      <c r="F49" s="723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723"/>
      <c r="W49" s="723"/>
      <c r="X49" s="723"/>
      <c r="Y49" s="723"/>
      <c r="Z49" s="723"/>
      <c r="AA49" s="723"/>
      <c r="AB49" s="723"/>
      <c r="AC49" s="723"/>
      <c r="AD49" s="723"/>
      <c r="AE49" s="723"/>
      <c r="AF49" s="724"/>
      <c r="AG49" s="728"/>
      <c r="AH49" s="728"/>
      <c r="AI49" s="728"/>
      <c r="AJ49" s="728"/>
      <c r="AK49" s="728"/>
      <c r="AL49" s="728"/>
      <c r="AM49" s="11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218"/>
      <c r="CM49" s="218"/>
      <c r="CN49" s="218"/>
      <c r="CO49" s="218"/>
      <c r="CP49" s="219"/>
      <c r="CQ49" s="219"/>
      <c r="CR49" s="219"/>
    </row>
    <row r="50" spans="2:96" s="12" customFormat="1" ht="12" customHeight="1">
      <c r="B50" s="10"/>
      <c r="C50" s="725"/>
      <c r="D50" s="726"/>
      <c r="E50" s="726"/>
      <c r="F50" s="726"/>
      <c r="G50" s="726"/>
      <c r="H50" s="726"/>
      <c r="I50" s="726"/>
      <c r="J50" s="726"/>
      <c r="K50" s="726"/>
      <c r="L50" s="726"/>
      <c r="M50" s="726"/>
      <c r="N50" s="726"/>
      <c r="O50" s="726"/>
      <c r="P50" s="726"/>
      <c r="Q50" s="726"/>
      <c r="R50" s="726"/>
      <c r="S50" s="726"/>
      <c r="T50" s="726"/>
      <c r="U50" s="726"/>
      <c r="V50" s="726"/>
      <c r="W50" s="726"/>
      <c r="X50" s="726"/>
      <c r="Y50" s="726"/>
      <c r="Z50" s="726"/>
      <c r="AA50" s="726"/>
      <c r="AB50" s="726"/>
      <c r="AC50" s="726"/>
      <c r="AD50" s="726"/>
      <c r="AE50" s="726"/>
      <c r="AF50" s="727"/>
      <c r="AG50" s="728"/>
      <c r="AH50" s="728"/>
      <c r="AI50" s="728"/>
      <c r="AJ50" s="728"/>
      <c r="AK50" s="728"/>
      <c r="AL50" s="728"/>
      <c r="AM50" s="11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218"/>
      <c r="CM50" s="218"/>
      <c r="CN50" s="218"/>
      <c r="CO50" s="218"/>
      <c r="CP50" s="219"/>
      <c r="CQ50" s="219"/>
      <c r="CR50" s="219"/>
    </row>
    <row r="51" spans="2:96" s="12" customFormat="1" ht="12" customHeight="1">
      <c r="B51" s="10"/>
      <c r="C51" s="119"/>
      <c r="D51" s="119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120"/>
      <c r="AH51" s="120"/>
      <c r="AI51" s="120"/>
      <c r="AJ51" s="120"/>
      <c r="AK51" s="120"/>
      <c r="AL51" s="120"/>
      <c r="AM51" s="11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218"/>
      <c r="CM51" s="218"/>
      <c r="CN51" s="218"/>
      <c r="CO51" s="218"/>
      <c r="CP51" s="219"/>
      <c r="CQ51" s="219"/>
      <c r="CR51" s="219"/>
    </row>
    <row r="52" spans="2:96" s="12" customFormat="1" ht="12" customHeight="1">
      <c r="B52" s="10"/>
      <c r="C52" s="201" t="s">
        <v>493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66"/>
      <c r="O52" s="66"/>
      <c r="P52" s="66"/>
      <c r="Q52" s="66"/>
      <c r="R52" s="66"/>
      <c r="S52" s="176"/>
      <c r="T52" s="176"/>
      <c r="U52" s="176"/>
      <c r="V52" s="176"/>
      <c r="W52" s="176"/>
      <c r="X52" s="176"/>
      <c r="Y52" s="176"/>
      <c r="Z52" s="62"/>
      <c r="AA52" s="176"/>
      <c r="AB52" s="176"/>
      <c r="AC52" s="176"/>
      <c r="AD52" s="176"/>
      <c r="AE52" s="176"/>
      <c r="AF52" s="176"/>
      <c r="AG52" s="176"/>
      <c r="AH52" s="120"/>
      <c r="AI52" s="120"/>
      <c r="AJ52" s="120"/>
      <c r="AK52" s="120"/>
      <c r="AL52" s="120"/>
      <c r="AM52" s="11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218"/>
      <c r="CM52" s="218"/>
      <c r="CN52" s="218"/>
      <c r="CO52" s="218"/>
      <c r="CP52" s="219"/>
      <c r="CQ52" s="219"/>
      <c r="CR52" s="219"/>
    </row>
    <row r="53" spans="2:96" s="12" customFormat="1" ht="12" customHeight="1">
      <c r="B53" s="10"/>
      <c r="C53" s="201" t="s">
        <v>494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66"/>
      <c r="O53" s="66"/>
      <c r="P53" s="66"/>
      <c r="Q53" s="66"/>
      <c r="R53" s="66"/>
      <c r="S53" s="719"/>
      <c r="T53" s="719"/>
      <c r="U53" s="719"/>
      <c r="V53" s="719"/>
      <c r="W53" s="719"/>
      <c r="X53" s="719"/>
      <c r="Y53" s="719"/>
      <c r="Z53" s="67"/>
      <c r="AA53" s="719"/>
      <c r="AB53" s="719"/>
      <c r="AC53" s="719"/>
      <c r="AD53" s="719"/>
      <c r="AE53" s="719"/>
      <c r="AF53" s="719"/>
      <c r="AG53" s="719"/>
      <c r="AH53" s="120"/>
      <c r="AI53" s="120"/>
      <c r="AJ53" s="120"/>
      <c r="AK53" s="120"/>
      <c r="AL53" s="120"/>
      <c r="AM53" s="11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218"/>
      <c r="CM53" s="218"/>
      <c r="CN53" s="218"/>
      <c r="CO53" s="218"/>
      <c r="CP53" s="219"/>
      <c r="CQ53" s="219"/>
      <c r="CR53" s="219"/>
    </row>
    <row r="54" spans="2:96" s="12" customFormat="1" ht="12" customHeight="1">
      <c r="B54" s="10"/>
      <c r="C54" s="62"/>
      <c r="D54" s="62"/>
      <c r="E54" s="62"/>
      <c r="F54" s="62"/>
      <c r="G54" s="62"/>
      <c r="H54" s="62"/>
      <c r="I54" s="62"/>
      <c r="J54" s="68"/>
      <c r="K54" s="68"/>
      <c r="L54" s="68"/>
      <c r="M54" s="68"/>
      <c r="N54" s="68"/>
      <c r="O54" s="68"/>
      <c r="P54" s="68"/>
      <c r="Q54" s="68"/>
      <c r="R54" s="66"/>
      <c r="S54" s="720" t="s">
        <v>560</v>
      </c>
      <c r="T54" s="720"/>
      <c r="U54" s="720"/>
      <c r="V54" s="720"/>
      <c r="W54" s="720"/>
      <c r="X54" s="720"/>
      <c r="Y54" s="720"/>
      <c r="Z54" s="62"/>
      <c r="AA54" s="721" t="s">
        <v>559</v>
      </c>
      <c r="AB54" s="721"/>
      <c r="AC54" s="721"/>
      <c r="AD54" s="721"/>
      <c r="AE54" s="721"/>
      <c r="AF54" s="721"/>
      <c r="AG54" s="721"/>
      <c r="AH54" s="120"/>
      <c r="AI54" s="120"/>
      <c r="AJ54" s="120"/>
      <c r="AK54" s="120"/>
      <c r="AL54" s="120"/>
      <c r="AM54" s="11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218"/>
      <c r="CM54" s="218"/>
      <c r="CN54" s="218"/>
      <c r="CO54" s="218"/>
      <c r="CP54" s="219"/>
      <c r="CQ54" s="219"/>
      <c r="CR54" s="219"/>
    </row>
    <row r="55" spans="2:96" s="12" customFormat="1" ht="12" customHeight="1">
      <c r="B55" s="10"/>
      <c r="C55" s="718" t="s">
        <v>442</v>
      </c>
      <c r="D55" s="718"/>
      <c r="E55" s="718"/>
      <c r="F55" s="718"/>
      <c r="G55" s="718"/>
      <c r="H55" s="718"/>
      <c r="I55" s="718"/>
      <c r="J55" s="718"/>
      <c r="K55" s="718"/>
      <c r="L55" s="718"/>
      <c r="M55" s="718"/>
      <c r="N55" s="718"/>
      <c r="O55" s="718"/>
      <c r="P55" s="718"/>
      <c r="Q55" s="718"/>
      <c r="R55" s="66"/>
      <c r="S55" s="114"/>
      <c r="T55" s="114"/>
      <c r="U55" s="114"/>
      <c r="V55" s="114"/>
      <c r="W55" s="114"/>
      <c r="X55" s="114"/>
      <c r="Y55" s="114"/>
      <c r="Z55" s="62"/>
      <c r="AA55" s="115"/>
      <c r="AB55" s="115"/>
      <c r="AC55" s="115"/>
      <c r="AD55" s="115"/>
      <c r="AE55" s="115"/>
      <c r="AF55" s="115"/>
      <c r="AG55" s="115"/>
      <c r="AH55" s="120"/>
      <c r="AI55" s="120"/>
      <c r="AJ55" s="120"/>
      <c r="AK55" s="120"/>
      <c r="AL55" s="120"/>
      <c r="AM55" s="11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218"/>
      <c r="CM55" s="218"/>
      <c r="CN55" s="218"/>
      <c r="CO55" s="218"/>
      <c r="CP55" s="219"/>
      <c r="CQ55" s="219"/>
      <c r="CR55" s="219"/>
    </row>
    <row r="56" spans="2:96" s="12" customFormat="1" ht="12" customHeight="1">
      <c r="B56" s="10"/>
      <c r="C56" s="718"/>
      <c r="D56" s="718"/>
      <c r="E56" s="718"/>
      <c r="F56" s="718"/>
      <c r="G56" s="718"/>
      <c r="H56" s="718"/>
      <c r="I56" s="718"/>
      <c r="J56" s="718"/>
      <c r="K56" s="718"/>
      <c r="L56" s="718"/>
      <c r="M56" s="718"/>
      <c r="N56" s="718"/>
      <c r="O56" s="718"/>
      <c r="P56" s="718"/>
      <c r="Q56" s="718"/>
      <c r="R56" s="66"/>
      <c r="S56" s="719"/>
      <c r="T56" s="719"/>
      <c r="U56" s="719"/>
      <c r="V56" s="719"/>
      <c r="W56" s="719"/>
      <c r="X56" s="719"/>
      <c r="Y56" s="719"/>
      <c r="Z56" s="67"/>
      <c r="AA56" s="719"/>
      <c r="AB56" s="719"/>
      <c r="AC56" s="719"/>
      <c r="AD56" s="719"/>
      <c r="AE56" s="719"/>
      <c r="AF56" s="719"/>
      <c r="AG56" s="719"/>
      <c r="AH56" s="120"/>
      <c r="AI56" s="120"/>
      <c r="AJ56" s="120"/>
      <c r="AK56" s="120"/>
      <c r="AL56" s="120"/>
      <c r="AM56" s="11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218"/>
      <c r="CM56" s="218"/>
      <c r="CN56" s="218"/>
      <c r="CO56" s="218"/>
      <c r="CP56" s="219"/>
      <c r="CQ56" s="219"/>
      <c r="CR56" s="219"/>
    </row>
    <row r="57" spans="2:96" s="12" customFormat="1" ht="12" customHeight="1">
      <c r="B57" s="10"/>
      <c r="C57" s="62"/>
      <c r="D57" s="62"/>
      <c r="E57" s="62"/>
      <c r="F57" s="62"/>
      <c r="G57" s="62"/>
      <c r="H57" s="62"/>
      <c r="I57" s="62"/>
      <c r="J57" s="68"/>
      <c r="K57" s="68"/>
      <c r="L57" s="68"/>
      <c r="M57" s="68"/>
      <c r="N57" s="68"/>
      <c r="O57" s="68"/>
      <c r="P57" s="68"/>
      <c r="Q57" s="68"/>
      <c r="R57" s="66"/>
      <c r="S57" s="720" t="s">
        <v>560</v>
      </c>
      <c r="T57" s="720"/>
      <c r="U57" s="720"/>
      <c r="V57" s="720"/>
      <c r="W57" s="720"/>
      <c r="X57" s="720"/>
      <c r="Y57" s="720"/>
      <c r="Z57" s="62"/>
      <c r="AA57" s="721" t="s">
        <v>559</v>
      </c>
      <c r="AB57" s="721"/>
      <c r="AC57" s="721"/>
      <c r="AD57" s="721"/>
      <c r="AE57" s="721"/>
      <c r="AF57" s="721"/>
      <c r="AG57" s="721"/>
      <c r="AH57" s="120"/>
      <c r="AI57" s="120"/>
      <c r="AJ57" s="120"/>
      <c r="AK57" s="120"/>
      <c r="AL57" s="120"/>
      <c r="AM57" s="11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218"/>
      <c r="CM57" s="218"/>
      <c r="CN57" s="218"/>
      <c r="CO57" s="218"/>
      <c r="CP57" s="219"/>
      <c r="CQ57" s="219"/>
      <c r="CR57" s="219"/>
    </row>
    <row r="58" spans="2:96" s="12" customFormat="1" ht="12" customHeight="1">
      <c r="B58" s="10"/>
      <c r="C58" s="62" t="s">
        <v>443</v>
      </c>
      <c r="D58" s="62"/>
      <c r="E58" s="62"/>
      <c r="F58" s="62"/>
      <c r="G58" s="62"/>
      <c r="H58" s="62"/>
      <c r="I58" s="62"/>
      <c r="J58" s="68"/>
      <c r="K58" s="68"/>
      <c r="L58" s="68"/>
      <c r="M58" s="68"/>
      <c r="N58" s="68"/>
      <c r="O58" s="68"/>
      <c r="P58" s="68"/>
      <c r="Q58" s="68"/>
      <c r="R58" s="66"/>
      <c r="S58" s="114"/>
      <c r="T58" s="114"/>
      <c r="U58" s="114"/>
      <c r="V58" s="114"/>
      <c r="W58" s="114"/>
      <c r="X58" s="114"/>
      <c r="Y58" s="114"/>
      <c r="Z58" s="62"/>
      <c r="AA58" s="115"/>
      <c r="AB58" s="115"/>
      <c r="AC58" s="115"/>
      <c r="AD58" s="115"/>
      <c r="AE58" s="115"/>
      <c r="AF58" s="115"/>
      <c r="AG58" s="115"/>
      <c r="AH58" s="120"/>
      <c r="AI58" s="120"/>
      <c r="AJ58" s="120"/>
      <c r="AK58" s="120"/>
      <c r="AL58" s="120"/>
      <c r="AM58" s="11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218"/>
      <c r="CM58" s="218"/>
      <c r="CN58" s="218"/>
      <c r="CO58" s="218"/>
      <c r="CP58" s="219"/>
      <c r="CQ58" s="219"/>
      <c r="CR58" s="219"/>
    </row>
    <row r="59" spans="2:96" s="12" customFormat="1" ht="12" customHeight="1">
      <c r="B59" s="10"/>
      <c r="C59" s="62" t="s">
        <v>444</v>
      </c>
      <c r="D59" s="62"/>
      <c r="E59" s="62"/>
      <c r="F59" s="62"/>
      <c r="G59" s="62"/>
      <c r="H59" s="62"/>
      <c r="I59" s="62"/>
      <c r="J59" s="68"/>
      <c r="K59" s="68"/>
      <c r="L59" s="68"/>
      <c r="M59" s="68"/>
      <c r="N59" s="68"/>
      <c r="O59" s="68"/>
      <c r="P59" s="68"/>
      <c r="Q59" s="68"/>
      <c r="R59" s="66"/>
      <c r="S59" s="114"/>
      <c r="T59" s="114"/>
      <c r="U59" s="114"/>
      <c r="V59" s="114"/>
      <c r="W59" s="114"/>
      <c r="X59" s="114"/>
      <c r="Y59" s="114"/>
      <c r="Z59" s="62"/>
      <c r="AA59" s="115"/>
      <c r="AB59" s="115"/>
      <c r="AC59" s="115"/>
      <c r="AD59" s="115"/>
      <c r="AE59" s="115"/>
      <c r="AF59" s="115"/>
      <c r="AG59" s="115"/>
      <c r="AH59" s="120"/>
      <c r="AI59" s="120"/>
      <c r="AJ59" s="120"/>
      <c r="AK59" s="120"/>
      <c r="AL59" s="120"/>
      <c r="AM59" s="11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218"/>
      <c r="CM59" s="218"/>
      <c r="CN59" s="218"/>
      <c r="CO59" s="218"/>
      <c r="CP59" s="219"/>
      <c r="CQ59" s="219"/>
      <c r="CR59" s="219"/>
    </row>
    <row r="60" spans="2:96" s="12" customFormat="1" ht="12" customHeight="1">
      <c r="B60" s="10"/>
      <c r="C60" s="62" t="s">
        <v>445</v>
      </c>
      <c r="D60" s="62"/>
      <c r="E60" s="62"/>
      <c r="F60" s="62"/>
      <c r="G60" s="62"/>
      <c r="H60" s="62"/>
      <c r="I60" s="62"/>
      <c r="J60" s="68"/>
      <c r="K60" s="68"/>
      <c r="L60" s="68"/>
      <c r="M60" s="68"/>
      <c r="N60" s="68"/>
      <c r="O60" s="68"/>
      <c r="P60" s="68"/>
      <c r="Q60" s="68"/>
      <c r="R60" s="66"/>
      <c r="S60" s="114"/>
      <c r="T60" s="114"/>
      <c r="U60" s="114"/>
      <c r="V60" s="114"/>
      <c r="W60" s="114"/>
      <c r="X60" s="114"/>
      <c r="Y60" s="114"/>
      <c r="Z60" s="62"/>
      <c r="AA60" s="115"/>
      <c r="AB60" s="115"/>
      <c r="AC60" s="115"/>
      <c r="AD60" s="115"/>
      <c r="AE60" s="115"/>
      <c r="AF60" s="115"/>
      <c r="AG60" s="115"/>
      <c r="AH60" s="120"/>
      <c r="AI60" s="120"/>
      <c r="AJ60" s="120"/>
      <c r="AK60" s="120"/>
      <c r="AL60" s="120"/>
      <c r="AM60" s="11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218"/>
      <c r="CM60" s="218"/>
      <c r="CN60" s="218"/>
      <c r="CO60" s="218"/>
      <c r="CP60" s="219"/>
      <c r="CQ60" s="219"/>
      <c r="CR60" s="219"/>
    </row>
    <row r="61" spans="2:96" s="12" customFormat="1" ht="12" customHeight="1">
      <c r="B61" s="10"/>
      <c r="C61" s="62" t="s">
        <v>446</v>
      </c>
      <c r="D61" s="62"/>
      <c r="E61" s="62"/>
      <c r="F61" s="62"/>
      <c r="G61" s="62"/>
      <c r="H61" s="62"/>
      <c r="I61" s="62"/>
      <c r="J61" s="68"/>
      <c r="K61" s="68"/>
      <c r="L61" s="68"/>
      <c r="M61" s="68"/>
      <c r="N61" s="68"/>
      <c r="O61" s="68"/>
      <c r="P61" s="68"/>
      <c r="Q61" s="68"/>
      <c r="R61" s="66"/>
      <c r="S61" s="114"/>
      <c r="T61" s="114"/>
      <c r="U61" s="114"/>
      <c r="V61" s="114"/>
      <c r="W61" s="114"/>
      <c r="X61" s="114"/>
      <c r="Y61" s="114"/>
      <c r="Z61" s="62"/>
      <c r="AA61" s="115"/>
      <c r="AB61" s="115"/>
      <c r="AC61" s="115"/>
      <c r="AD61" s="115"/>
      <c r="AE61" s="115"/>
      <c r="AF61" s="115"/>
      <c r="AG61" s="115"/>
      <c r="AH61" s="120"/>
      <c r="AI61" s="120"/>
      <c r="AJ61" s="120"/>
      <c r="AK61" s="120"/>
      <c r="AL61" s="120"/>
      <c r="AM61" s="11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218"/>
      <c r="CM61" s="218"/>
      <c r="CN61" s="218"/>
      <c r="CO61" s="218"/>
      <c r="CP61" s="219"/>
      <c r="CQ61" s="219"/>
      <c r="CR61" s="219"/>
    </row>
    <row r="62" spans="2:96" s="12" customFormat="1" ht="12" customHeight="1">
      <c r="B62" s="10"/>
      <c r="C62" s="62"/>
      <c r="D62" s="62"/>
      <c r="E62" s="62"/>
      <c r="F62" s="62"/>
      <c r="G62" s="62"/>
      <c r="H62" s="62"/>
      <c r="I62" s="62"/>
      <c r="J62" s="68"/>
      <c r="K62" s="68"/>
      <c r="L62" s="68"/>
      <c r="M62" s="68"/>
      <c r="N62" s="68"/>
      <c r="O62" s="68"/>
      <c r="P62" s="68"/>
      <c r="Q62" s="68"/>
      <c r="R62" s="66"/>
      <c r="S62" s="114"/>
      <c r="T62" s="114"/>
      <c r="U62" s="114"/>
      <c r="V62" s="114"/>
      <c r="W62" s="114"/>
      <c r="X62" s="114"/>
      <c r="Y62" s="114"/>
      <c r="Z62" s="62"/>
      <c r="AA62" s="115"/>
      <c r="AB62" s="115"/>
      <c r="AC62" s="115"/>
      <c r="AD62" s="115"/>
      <c r="AE62" s="115"/>
      <c r="AF62" s="115"/>
      <c r="AG62" s="115"/>
      <c r="AH62" s="120"/>
      <c r="AI62" s="120"/>
      <c r="AJ62" s="120"/>
      <c r="AK62" s="120"/>
      <c r="AL62" s="120"/>
      <c r="AM62" s="11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218"/>
      <c r="CM62" s="218"/>
      <c r="CN62" s="218"/>
      <c r="CO62" s="218"/>
      <c r="CP62" s="219"/>
      <c r="CQ62" s="219"/>
      <c r="CR62" s="219"/>
    </row>
    <row r="63" spans="2:96" s="12" customFormat="1" ht="12" customHeight="1">
      <c r="B63" s="10"/>
      <c r="C63" s="62" t="s">
        <v>351</v>
      </c>
      <c r="D63" s="62"/>
      <c r="E63" s="62"/>
      <c r="F63" s="62"/>
      <c r="G63" s="62"/>
      <c r="H63" s="62"/>
      <c r="I63" s="62"/>
      <c r="J63" s="68"/>
      <c r="K63" s="68"/>
      <c r="L63" s="68"/>
      <c r="M63" s="68"/>
      <c r="N63" s="68"/>
      <c r="O63" s="68"/>
      <c r="P63" s="68"/>
      <c r="Q63" s="68"/>
      <c r="R63" s="66"/>
      <c r="S63" s="114"/>
      <c r="T63" s="114"/>
      <c r="U63" s="114"/>
      <c r="V63" s="114"/>
      <c r="W63" s="114"/>
      <c r="X63" s="114"/>
      <c r="Y63" s="114"/>
      <c r="Z63" s="62"/>
      <c r="AA63" s="115"/>
      <c r="AB63" s="115"/>
      <c r="AC63" s="115"/>
      <c r="AD63" s="115"/>
      <c r="AE63" s="115"/>
      <c r="AF63" s="115"/>
      <c r="AG63" s="115"/>
      <c r="AH63" s="120"/>
      <c r="AI63" s="120"/>
      <c r="AJ63" s="120"/>
      <c r="AK63" s="120"/>
      <c r="AL63" s="120"/>
      <c r="AM63" s="11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218"/>
      <c r="CM63" s="218"/>
      <c r="CN63" s="218"/>
      <c r="CO63" s="218"/>
      <c r="CP63" s="219"/>
      <c r="CQ63" s="219"/>
      <c r="CR63" s="219"/>
    </row>
    <row r="64" spans="2:96" s="12" customFormat="1" ht="12" customHeight="1">
      <c r="B64" s="10"/>
      <c r="C64" s="716"/>
      <c r="D64" s="716"/>
      <c r="E64" s="716"/>
      <c r="F64" s="716"/>
      <c r="G64" s="716"/>
      <c r="H64" s="716"/>
      <c r="I64" s="716"/>
      <c r="J64" s="717">
        <v>2019</v>
      </c>
      <c r="K64" s="717"/>
      <c r="L64" s="717"/>
      <c r="M64" s="717"/>
      <c r="N64" s="47"/>
      <c r="O64" s="47"/>
      <c r="P64" s="202"/>
      <c r="Q64" s="19"/>
      <c r="R64" s="66"/>
      <c r="S64" s="114"/>
      <c r="T64" s="114"/>
      <c r="U64" s="114"/>
      <c r="V64" s="114"/>
      <c r="W64" s="114"/>
      <c r="X64" s="114"/>
      <c r="Y64" s="114"/>
      <c r="Z64" s="62"/>
      <c r="AA64" s="115"/>
      <c r="AB64" s="115"/>
      <c r="AC64" s="115"/>
      <c r="AD64" s="115"/>
      <c r="AE64" s="115"/>
      <c r="AF64" s="115"/>
      <c r="AG64" s="115"/>
      <c r="AH64" s="120"/>
      <c r="AI64" s="120"/>
      <c r="AJ64" s="120"/>
      <c r="AK64" s="120"/>
      <c r="AL64" s="120"/>
      <c r="AM64" s="11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218"/>
      <c r="CM64" s="218"/>
      <c r="CN64" s="218"/>
      <c r="CO64" s="218"/>
      <c r="CP64" s="219"/>
      <c r="CQ64" s="219"/>
      <c r="CR64" s="219"/>
    </row>
    <row r="65" spans="2:96" s="12" customFormat="1" ht="12" customHeight="1">
      <c r="B65" s="10"/>
      <c r="C65" s="592" t="s">
        <v>340</v>
      </c>
      <c r="D65" s="592"/>
      <c r="E65" s="592"/>
      <c r="F65" s="592"/>
      <c r="G65" s="573" t="s">
        <v>339</v>
      </c>
      <c r="H65" s="573"/>
      <c r="I65" s="573"/>
      <c r="J65" s="573" t="s">
        <v>568</v>
      </c>
      <c r="K65" s="573"/>
      <c r="L65" s="573"/>
      <c r="M65" s="573"/>
      <c r="N65" s="47"/>
      <c r="O65" s="47"/>
      <c r="P65" s="174"/>
      <c r="Q65" s="174"/>
      <c r="R65" s="66"/>
      <c r="S65" s="114"/>
      <c r="T65" s="114"/>
      <c r="U65" s="114"/>
      <c r="V65" s="114"/>
      <c r="W65" s="114"/>
      <c r="X65" s="114"/>
      <c r="Y65" s="114"/>
      <c r="Z65" s="62"/>
      <c r="AA65" s="115"/>
      <c r="AB65" s="115"/>
      <c r="AC65" s="115"/>
      <c r="AD65" s="115"/>
      <c r="AE65" s="115"/>
      <c r="AF65" s="115"/>
      <c r="AG65" s="115"/>
      <c r="AH65" s="120"/>
      <c r="AI65" s="120"/>
      <c r="AJ65" s="120"/>
      <c r="AK65" s="120"/>
      <c r="AL65" s="120"/>
      <c r="AM65" s="11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218"/>
      <c r="CM65" s="218"/>
      <c r="CN65" s="218"/>
      <c r="CO65" s="218"/>
      <c r="CP65" s="219"/>
      <c r="CQ65" s="219"/>
      <c r="CR65" s="219"/>
    </row>
    <row r="66" spans="2:96" s="12" customFormat="1" ht="12" customHeight="1">
      <c r="B66" s="10"/>
      <c r="C66" s="45"/>
      <c r="D66" s="45"/>
      <c r="E66" s="45"/>
      <c r="F66" s="45"/>
      <c r="G66" s="169"/>
      <c r="H66" s="169"/>
      <c r="I66" s="169"/>
      <c r="J66" s="169"/>
      <c r="K66" s="169"/>
      <c r="L66" s="169"/>
      <c r="M66" s="169"/>
      <c r="N66" s="47"/>
      <c r="O66" s="47"/>
      <c r="P66" s="174"/>
      <c r="Q66" s="174"/>
      <c r="R66" s="66"/>
      <c r="S66" s="114"/>
      <c r="T66" s="114"/>
      <c r="U66" s="114"/>
      <c r="V66" s="114"/>
      <c r="W66" s="114"/>
      <c r="X66" s="114"/>
      <c r="Y66" s="114"/>
      <c r="Z66" s="62"/>
      <c r="AA66" s="115"/>
      <c r="AB66" s="115"/>
      <c r="AC66" s="115"/>
      <c r="AD66" s="115"/>
      <c r="AE66" s="115"/>
      <c r="AF66" s="115"/>
      <c r="AG66" s="115"/>
      <c r="AH66" s="120"/>
      <c r="AI66" s="120"/>
      <c r="AJ66" s="120"/>
      <c r="AK66" s="120"/>
      <c r="AL66" s="120"/>
      <c r="AM66" s="11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218"/>
      <c r="CM66" s="218"/>
      <c r="CN66" s="218"/>
      <c r="CO66" s="218"/>
      <c r="CP66" s="219"/>
      <c r="CQ66" s="219"/>
      <c r="CR66" s="219"/>
    </row>
    <row r="67" spans="2:96" s="12" customFormat="1" ht="12" customHeight="1">
      <c r="B67" s="10"/>
      <c r="C67" s="180"/>
      <c r="D67" s="180"/>
      <c r="E67" s="180"/>
      <c r="F67" s="180"/>
      <c r="G67" s="180"/>
      <c r="H67" s="180"/>
      <c r="I67" s="32"/>
      <c r="J67" s="32"/>
      <c r="K67" s="32"/>
      <c r="L67" s="32"/>
      <c r="M67" s="32"/>
      <c r="N67" s="32"/>
      <c r="O67" s="32"/>
      <c r="P67" s="169"/>
      <c r="Q67" s="169"/>
      <c r="R67" s="169"/>
      <c r="S67" s="169"/>
      <c r="T67" s="169"/>
      <c r="U67" s="174"/>
      <c r="V67" s="46"/>
      <c r="W67" s="32"/>
      <c r="X67" s="46"/>
      <c r="Y67" s="32"/>
      <c r="Z67" s="32"/>
      <c r="AA67" s="32"/>
      <c r="AB67" s="32"/>
      <c r="AC67" s="32"/>
      <c r="AD67" s="32"/>
      <c r="AE67" s="19"/>
      <c r="AF67" s="19"/>
      <c r="AG67" s="19"/>
      <c r="AH67" s="19"/>
      <c r="AI67" s="19"/>
      <c r="AJ67" s="19"/>
      <c r="AK67" s="19"/>
      <c r="AL67" s="19"/>
      <c r="AM67" s="11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218"/>
      <c r="CM67" s="218"/>
      <c r="CN67" s="218"/>
      <c r="CO67" s="218"/>
      <c r="CP67" s="219"/>
      <c r="CQ67" s="219"/>
      <c r="CR67" s="219"/>
    </row>
    <row r="68" spans="2:96" s="12" customFormat="1" ht="9.75" customHeight="1">
      <c r="B68" s="10"/>
      <c r="C68" s="709" t="s">
        <v>420</v>
      </c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11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218"/>
      <c r="CM68" s="218"/>
      <c r="CN68" s="218"/>
      <c r="CO68" s="218"/>
      <c r="CP68" s="219"/>
      <c r="CQ68" s="219"/>
      <c r="CR68" s="219"/>
    </row>
    <row r="69" spans="2:96" s="12" customFormat="1" ht="9.75" customHeight="1">
      <c r="B69" s="10"/>
      <c r="C69" s="711" t="s">
        <v>65</v>
      </c>
      <c r="D69" s="712"/>
      <c r="E69" s="712"/>
      <c r="F69" s="712"/>
      <c r="G69" s="712"/>
      <c r="H69" s="712"/>
      <c r="I69" s="712"/>
      <c r="J69" s="712"/>
      <c r="K69" s="712"/>
      <c r="L69" s="712"/>
      <c r="M69" s="712"/>
      <c r="N69" s="712"/>
      <c r="O69" s="712"/>
      <c r="P69" s="712"/>
      <c r="Q69" s="712"/>
      <c r="R69" s="712"/>
      <c r="S69" s="712"/>
      <c r="T69" s="712"/>
      <c r="U69" s="712"/>
      <c r="V69" s="712"/>
      <c r="W69" s="712"/>
      <c r="X69" s="712"/>
      <c r="Y69" s="712"/>
      <c r="Z69" s="712"/>
      <c r="AA69" s="712"/>
      <c r="AB69" s="712"/>
      <c r="AC69" s="712"/>
      <c r="AD69" s="712"/>
      <c r="AE69" s="712"/>
      <c r="AF69" s="712"/>
      <c r="AG69" s="712"/>
      <c r="AH69" s="712"/>
      <c r="AI69" s="712"/>
      <c r="AJ69" s="712"/>
      <c r="AK69" s="712"/>
      <c r="AL69" s="712"/>
      <c r="AM69" s="11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218"/>
      <c r="CM69" s="218"/>
      <c r="CN69" s="218"/>
      <c r="CO69" s="218"/>
      <c r="CP69" s="219"/>
      <c r="CQ69" s="219"/>
      <c r="CR69" s="219"/>
    </row>
    <row r="70" spans="2:96" s="12" customFormat="1" ht="9.75" customHeight="1">
      <c r="B70" s="10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712"/>
      <c r="O70" s="712"/>
      <c r="P70" s="712"/>
      <c r="Q70" s="712"/>
      <c r="R70" s="712"/>
      <c r="S70" s="712"/>
      <c r="T70" s="712"/>
      <c r="U70" s="712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11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218"/>
      <c r="CM70" s="218"/>
      <c r="CN70" s="218"/>
      <c r="CO70" s="218"/>
      <c r="CP70" s="219"/>
      <c r="CQ70" s="219"/>
      <c r="CR70" s="219"/>
    </row>
    <row r="71" spans="2:96" s="12" customFormat="1" ht="9.75" customHeight="1">
      <c r="B71" s="10"/>
      <c r="C71" s="713" t="s">
        <v>421</v>
      </c>
      <c r="D71" s="714"/>
      <c r="E71" s="714"/>
      <c r="F71" s="714"/>
      <c r="G71" s="714"/>
      <c r="H71" s="714"/>
      <c r="I71" s="714"/>
      <c r="J71" s="714"/>
      <c r="K71" s="714"/>
      <c r="L71" s="714"/>
      <c r="M71" s="714"/>
      <c r="N71" s="714"/>
      <c r="O71" s="714"/>
      <c r="P71" s="714"/>
      <c r="Q71" s="714"/>
      <c r="R71" s="714"/>
      <c r="S71" s="714"/>
      <c r="T71" s="714"/>
      <c r="U71" s="714"/>
      <c r="V71" s="714"/>
      <c r="W71" s="714"/>
      <c r="X71" s="714"/>
      <c r="Y71" s="714"/>
      <c r="Z71" s="714"/>
      <c r="AA71" s="714"/>
      <c r="AB71" s="714"/>
      <c r="AC71" s="714"/>
      <c r="AD71" s="714"/>
      <c r="AE71" s="714"/>
      <c r="AF71" s="714"/>
      <c r="AG71" s="714"/>
      <c r="AH71" s="714"/>
      <c r="AI71" s="714"/>
      <c r="AJ71" s="714"/>
      <c r="AK71" s="714"/>
      <c r="AL71" s="714"/>
      <c r="AM71" s="11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218"/>
      <c r="CM71" s="218"/>
      <c r="CN71" s="218"/>
      <c r="CO71" s="218"/>
      <c r="CP71" s="219"/>
      <c r="CQ71" s="219"/>
      <c r="CR71" s="219"/>
    </row>
    <row r="72" spans="2:96" s="12" customFormat="1" ht="9.75" customHeight="1">
      <c r="B72" s="10"/>
      <c r="C72" s="714"/>
      <c r="D72" s="714"/>
      <c r="E72" s="714"/>
      <c r="F72" s="714"/>
      <c r="G72" s="714"/>
      <c r="H72" s="714"/>
      <c r="I72" s="714"/>
      <c r="J72" s="714"/>
      <c r="K72" s="714"/>
      <c r="L72" s="714"/>
      <c r="M72" s="714"/>
      <c r="N72" s="714"/>
      <c r="O72" s="714"/>
      <c r="P72" s="714"/>
      <c r="Q72" s="714"/>
      <c r="R72" s="714"/>
      <c r="S72" s="714"/>
      <c r="T72" s="714"/>
      <c r="U72" s="714"/>
      <c r="V72" s="714"/>
      <c r="W72" s="714"/>
      <c r="X72" s="714"/>
      <c r="Y72" s="714"/>
      <c r="Z72" s="714"/>
      <c r="AA72" s="714"/>
      <c r="AB72" s="714"/>
      <c r="AC72" s="714"/>
      <c r="AD72" s="714"/>
      <c r="AE72" s="714"/>
      <c r="AF72" s="714"/>
      <c r="AG72" s="714"/>
      <c r="AH72" s="714"/>
      <c r="AI72" s="714"/>
      <c r="AJ72" s="714"/>
      <c r="AK72" s="714"/>
      <c r="AL72" s="714"/>
      <c r="AM72" s="11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218"/>
      <c r="CM72" s="218"/>
      <c r="CN72" s="218"/>
      <c r="CO72" s="218"/>
      <c r="CP72" s="219"/>
      <c r="CQ72" s="219"/>
      <c r="CR72" s="219"/>
    </row>
    <row r="73" spans="2:96" s="12" customFormat="1" ht="9.75" customHeight="1">
      <c r="B73" s="10"/>
      <c r="C73" s="197" t="s">
        <v>422</v>
      </c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1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218"/>
      <c r="CM73" s="218"/>
      <c r="CN73" s="218"/>
      <c r="CO73" s="218"/>
      <c r="CP73" s="219"/>
      <c r="CQ73" s="219"/>
      <c r="CR73" s="219"/>
    </row>
    <row r="74" spans="2:96" s="12" customFormat="1" ht="9.75" customHeight="1">
      <c r="B74" s="10"/>
      <c r="C74" s="704" t="s">
        <v>66</v>
      </c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715"/>
      <c r="R74" s="715"/>
      <c r="S74" s="715"/>
      <c r="T74" s="715"/>
      <c r="U74" s="715"/>
      <c r="V74" s="715"/>
      <c r="W74" s="715"/>
      <c r="X74" s="715"/>
      <c r="Y74" s="715"/>
      <c r="Z74" s="715"/>
      <c r="AA74" s="715"/>
      <c r="AB74" s="715"/>
      <c r="AC74" s="715"/>
      <c r="AD74" s="715"/>
      <c r="AE74" s="715"/>
      <c r="AF74" s="715"/>
      <c r="AG74" s="715"/>
      <c r="AH74" s="715"/>
      <c r="AI74" s="715"/>
      <c r="AJ74" s="715"/>
      <c r="AK74" s="715"/>
      <c r="AL74" s="715"/>
      <c r="AM74" s="11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218"/>
      <c r="CM74" s="218"/>
      <c r="CN74" s="218"/>
      <c r="CO74" s="218"/>
      <c r="CP74" s="219"/>
      <c r="CQ74" s="219"/>
      <c r="CR74" s="219"/>
    </row>
    <row r="75" spans="2:96" s="12" customFormat="1" ht="9.75" customHeight="1">
      <c r="B75" s="10"/>
      <c r="C75" s="715"/>
      <c r="D75" s="715"/>
      <c r="E75" s="715"/>
      <c r="F75" s="715"/>
      <c r="G75" s="715"/>
      <c r="H75" s="715"/>
      <c r="I75" s="715"/>
      <c r="J75" s="715"/>
      <c r="K75" s="715"/>
      <c r="L75" s="715"/>
      <c r="M75" s="715"/>
      <c r="N75" s="715"/>
      <c r="O75" s="715"/>
      <c r="P75" s="715"/>
      <c r="Q75" s="715"/>
      <c r="R75" s="715"/>
      <c r="S75" s="715"/>
      <c r="T75" s="715"/>
      <c r="U75" s="715"/>
      <c r="V75" s="715"/>
      <c r="W75" s="715"/>
      <c r="X75" s="715"/>
      <c r="Y75" s="715"/>
      <c r="Z75" s="715"/>
      <c r="AA75" s="715"/>
      <c r="AB75" s="715"/>
      <c r="AC75" s="715"/>
      <c r="AD75" s="715"/>
      <c r="AE75" s="715"/>
      <c r="AF75" s="715"/>
      <c r="AG75" s="715"/>
      <c r="AH75" s="715"/>
      <c r="AI75" s="715"/>
      <c r="AJ75" s="715"/>
      <c r="AK75" s="715"/>
      <c r="AL75" s="715"/>
      <c r="AM75" s="11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218"/>
      <c r="CM75" s="218"/>
      <c r="CN75" s="218"/>
      <c r="CO75" s="218"/>
      <c r="CP75" s="219"/>
      <c r="CQ75" s="219"/>
      <c r="CR75" s="219"/>
    </row>
    <row r="76" spans="2:96" s="12" customFormat="1" ht="9.75" customHeight="1">
      <c r="B76" s="10"/>
      <c r="C76" s="704" t="s">
        <v>67</v>
      </c>
      <c r="D76" s="704"/>
      <c r="E76" s="704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  <c r="S76" s="704"/>
      <c r="T76" s="704"/>
      <c r="U76" s="704"/>
      <c r="V76" s="704"/>
      <c r="W76" s="704"/>
      <c r="X76" s="704"/>
      <c r="Y76" s="704"/>
      <c r="Z76" s="704"/>
      <c r="AA76" s="704"/>
      <c r="AB76" s="704"/>
      <c r="AC76" s="704"/>
      <c r="AD76" s="704"/>
      <c r="AE76" s="704"/>
      <c r="AF76" s="704"/>
      <c r="AG76" s="704"/>
      <c r="AH76" s="704"/>
      <c r="AI76" s="704"/>
      <c r="AJ76" s="704"/>
      <c r="AK76" s="704"/>
      <c r="AL76" s="704"/>
      <c r="AM76" s="11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218"/>
      <c r="CM76" s="218"/>
      <c r="CN76" s="218"/>
      <c r="CO76" s="218"/>
      <c r="CP76" s="219"/>
      <c r="CQ76" s="219"/>
      <c r="CR76" s="219"/>
    </row>
    <row r="77" spans="2:96" s="12" customFormat="1" ht="9.75" customHeight="1">
      <c r="B77" s="10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4"/>
      <c r="T77" s="704"/>
      <c r="U77" s="704"/>
      <c r="V77" s="704"/>
      <c r="W77" s="704"/>
      <c r="X77" s="704"/>
      <c r="Y77" s="704"/>
      <c r="Z77" s="704"/>
      <c r="AA77" s="704"/>
      <c r="AB77" s="704"/>
      <c r="AC77" s="704"/>
      <c r="AD77" s="704"/>
      <c r="AE77" s="704"/>
      <c r="AF77" s="704"/>
      <c r="AG77" s="704"/>
      <c r="AH77" s="704"/>
      <c r="AI77" s="704"/>
      <c r="AJ77" s="704"/>
      <c r="AK77" s="704"/>
      <c r="AL77" s="704"/>
      <c r="AM77" s="11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218"/>
      <c r="CM77" s="218"/>
      <c r="CN77" s="218"/>
      <c r="CO77" s="218"/>
      <c r="CP77" s="219"/>
      <c r="CQ77" s="219"/>
      <c r="CR77" s="219"/>
    </row>
    <row r="78" spans="2:96" s="12" customFormat="1" ht="9.75" customHeight="1">
      <c r="B78" s="10"/>
      <c r="C78" s="199" t="s">
        <v>68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11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218"/>
      <c r="CM78" s="218"/>
      <c r="CN78" s="218"/>
      <c r="CO78" s="218"/>
      <c r="CP78" s="219"/>
      <c r="CQ78" s="219"/>
      <c r="CR78" s="219"/>
    </row>
    <row r="79" spans="2:96" s="12" customFormat="1" ht="9.75" customHeight="1">
      <c r="B79" s="10"/>
      <c r="C79" s="199" t="s">
        <v>69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11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218"/>
      <c r="CM79" s="218"/>
      <c r="CN79" s="218"/>
      <c r="CO79" s="218"/>
      <c r="CP79" s="219"/>
      <c r="CQ79" s="219"/>
      <c r="CR79" s="219"/>
    </row>
    <row r="80" spans="2:96" s="12" customFormat="1" ht="9.75" customHeight="1">
      <c r="B80" s="10"/>
      <c r="C80" s="705" t="s">
        <v>70</v>
      </c>
      <c r="D80" s="706"/>
      <c r="E80" s="706"/>
      <c r="F80" s="706"/>
      <c r="G80" s="706"/>
      <c r="H80" s="706"/>
      <c r="I80" s="706"/>
      <c r="J80" s="706"/>
      <c r="K80" s="706"/>
      <c r="L80" s="706"/>
      <c r="M80" s="706"/>
      <c r="N80" s="706"/>
      <c r="O80" s="706"/>
      <c r="P80" s="706"/>
      <c r="Q80" s="706"/>
      <c r="R80" s="706"/>
      <c r="S80" s="706"/>
      <c r="T80" s="706"/>
      <c r="U80" s="706"/>
      <c r="V80" s="706"/>
      <c r="W80" s="706"/>
      <c r="X80" s="706"/>
      <c r="Y80" s="706"/>
      <c r="Z80" s="706"/>
      <c r="AA80" s="706"/>
      <c r="AB80" s="706"/>
      <c r="AC80" s="706"/>
      <c r="AD80" s="706"/>
      <c r="AE80" s="706"/>
      <c r="AF80" s="706"/>
      <c r="AG80" s="706"/>
      <c r="AH80" s="706"/>
      <c r="AI80" s="706"/>
      <c r="AJ80" s="706"/>
      <c r="AK80" s="706"/>
      <c r="AL80" s="706"/>
      <c r="AM80" s="11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218"/>
      <c r="CM80" s="218"/>
      <c r="CN80" s="218"/>
      <c r="CO80" s="218"/>
      <c r="CP80" s="219"/>
      <c r="CQ80" s="219"/>
      <c r="CR80" s="219"/>
    </row>
    <row r="81" spans="2:96" s="12" customFormat="1" ht="9.75" customHeight="1">
      <c r="B81" s="10"/>
      <c r="C81" s="706"/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6"/>
      <c r="Q81" s="706"/>
      <c r="R81" s="706"/>
      <c r="S81" s="706"/>
      <c r="T81" s="706"/>
      <c r="U81" s="706"/>
      <c r="V81" s="706"/>
      <c r="W81" s="706"/>
      <c r="X81" s="706"/>
      <c r="Y81" s="706"/>
      <c r="Z81" s="706"/>
      <c r="AA81" s="706"/>
      <c r="AB81" s="706"/>
      <c r="AC81" s="706"/>
      <c r="AD81" s="706"/>
      <c r="AE81" s="706"/>
      <c r="AF81" s="706"/>
      <c r="AG81" s="706"/>
      <c r="AH81" s="706"/>
      <c r="AI81" s="706"/>
      <c r="AJ81" s="706"/>
      <c r="AK81" s="706"/>
      <c r="AL81" s="706"/>
      <c r="AM81" s="11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218"/>
      <c r="CM81" s="218"/>
      <c r="CN81" s="218"/>
      <c r="CO81" s="218"/>
      <c r="CP81" s="219"/>
      <c r="CQ81" s="219"/>
      <c r="CR81" s="219"/>
    </row>
    <row r="82" spans="2:96" s="12" customFormat="1" ht="9.75" customHeight="1">
      <c r="B82" s="10"/>
      <c r="C82" s="707" t="s">
        <v>175</v>
      </c>
      <c r="D82" s="707"/>
      <c r="E82" s="707"/>
      <c r="F82" s="707"/>
      <c r="G82" s="707"/>
      <c r="H82" s="707"/>
      <c r="I82" s="707"/>
      <c r="J82" s="707"/>
      <c r="K82" s="707"/>
      <c r="L82" s="707"/>
      <c r="M82" s="707"/>
      <c r="N82" s="707"/>
      <c r="O82" s="707"/>
      <c r="P82" s="707"/>
      <c r="Q82" s="707"/>
      <c r="R82" s="707"/>
      <c r="S82" s="707"/>
      <c r="T82" s="707"/>
      <c r="U82" s="707"/>
      <c r="V82" s="707"/>
      <c r="W82" s="707"/>
      <c r="X82" s="707"/>
      <c r="Y82" s="707"/>
      <c r="Z82" s="707"/>
      <c r="AA82" s="707"/>
      <c r="AB82" s="707"/>
      <c r="AC82" s="707"/>
      <c r="AD82" s="707"/>
      <c r="AE82" s="707"/>
      <c r="AF82" s="707"/>
      <c r="AG82" s="707"/>
      <c r="AH82" s="707"/>
      <c r="AI82" s="707"/>
      <c r="AJ82" s="707"/>
      <c r="AK82" s="707"/>
      <c r="AL82" s="707"/>
      <c r="AM82" s="11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218"/>
      <c r="CM82" s="218"/>
      <c r="CN82" s="218"/>
      <c r="CO82" s="218"/>
      <c r="CP82" s="219"/>
      <c r="CQ82" s="219"/>
      <c r="CR82" s="219"/>
    </row>
    <row r="83" spans="2:96" s="12" customFormat="1" ht="9.75" customHeight="1">
      <c r="B83" s="10"/>
      <c r="C83" s="707"/>
      <c r="D83" s="707"/>
      <c r="E83" s="707"/>
      <c r="F83" s="707"/>
      <c r="G83" s="707"/>
      <c r="H83" s="707"/>
      <c r="I83" s="707"/>
      <c r="J83" s="707"/>
      <c r="K83" s="707"/>
      <c r="L83" s="707"/>
      <c r="M83" s="707"/>
      <c r="N83" s="707"/>
      <c r="O83" s="707"/>
      <c r="P83" s="707"/>
      <c r="Q83" s="707"/>
      <c r="R83" s="707"/>
      <c r="S83" s="707"/>
      <c r="T83" s="707"/>
      <c r="U83" s="707"/>
      <c r="V83" s="707"/>
      <c r="W83" s="707"/>
      <c r="X83" s="707"/>
      <c r="Y83" s="707"/>
      <c r="Z83" s="707"/>
      <c r="AA83" s="707"/>
      <c r="AB83" s="707"/>
      <c r="AC83" s="707"/>
      <c r="AD83" s="707"/>
      <c r="AE83" s="707"/>
      <c r="AF83" s="707"/>
      <c r="AG83" s="707"/>
      <c r="AH83" s="707"/>
      <c r="AI83" s="707"/>
      <c r="AJ83" s="707"/>
      <c r="AK83" s="707"/>
      <c r="AL83" s="707"/>
      <c r="AM83" s="11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218"/>
      <c r="CM83" s="218"/>
      <c r="CN83" s="218"/>
      <c r="CO83" s="218"/>
      <c r="CP83" s="219"/>
      <c r="CQ83" s="219"/>
      <c r="CR83" s="219"/>
    </row>
    <row r="84" spans="2:96" s="12" customFormat="1" ht="9.75" customHeight="1">
      <c r="B84" s="10"/>
      <c r="C84" s="707" t="s">
        <v>71</v>
      </c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708"/>
      <c r="W84" s="708"/>
      <c r="X84" s="708"/>
      <c r="Y84" s="708"/>
      <c r="Z84" s="708"/>
      <c r="AA84" s="708"/>
      <c r="AB84" s="708"/>
      <c r="AC84" s="708"/>
      <c r="AD84" s="708"/>
      <c r="AE84" s="708"/>
      <c r="AF84" s="708"/>
      <c r="AG84" s="708"/>
      <c r="AH84" s="708"/>
      <c r="AI84" s="708"/>
      <c r="AJ84" s="708"/>
      <c r="AK84" s="708"/>
      <c r="AL84" s="708"/>
      <c r="AM84" s="11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218"/>
      <c r="CM84" s="218"/>
      <c r="CN84" s="218"/>
      <c r="CO84" s="218"/>
      <c r="CP84" s="219"/>
      <c r="CQ84" s="219"/>
      <c r="CR84" s="219"/>
    </row>
    <row r="85" spans="2:96" s="12" customFormat="1" ht="9.75" customHeight="1">
      <c r="B85" s="10"/>
      <c r="C85" s="708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08"/>
      <c r="R85" s="708"/>
      <c r="S85" s="708"/>
      <c r="T85" s="708"/>
      <c r="U85" s="708"/>
      <c r="V85" s="708"/>
      <c r="W85" s="708"/>
      <c r="X85" s="708"/>
      <c r="Y85" s="708"/>
      <c r="Z85" s="708"/>
      <c r="AA85" s="708"/>
      <c r="AB85" s="708"/>
      <c r="AC85" s="708"/>
      <c r="AD85" s="708"/>
      <c r="AE85" s="708"/>
      <c r="AF85" s="708"/>
      <c r="AG85" s="708"/>
      <c r="AH85" s="708"/>
      <c r="AI85" s="708"/>
      <c r="AJ85" s="708"/>
      <c r="AK85" s="708"/>
      <c r="AL85" s="708"/>
      <c r="AM85" s="11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218"/>
      <c r="CM85" s="218"/>
      <c r="CN85" s="218"/>
      <c r="CO85" s="218"/>
      <c r="CP85" s="219"/>
      <c r="CQ85" s="219"/>
      <c r="CR85" s="219"/>
    </row>
    <row r="86" spans="2:96" s="12" customFormat="1" ht="9.75" customHeight="1">
      <c r="B86" s="10"/>
      <c r="C86" s="700" t="s">
        <v>72</v>
      </c>
      <c r="D86" s="701"/>
      <c r="E86" s="701"/>
      <c r="F86" s="701"/>
      <c r="G86" s="701"/>
      <c r="H86" s="701"/>
      <c r="I86" s="701"/>
      <c r="J86" s="701"/>
      <c r="K86" s="701"/>
      <c r="L86" s="701"/>
      <c r="M86" s="701"/>
      <c r="N86" s="701"/>
      <c r="O86" s="701"/>
      <c r="P86" s="701"/>
      <c r="Q86" s="701"/>
      <c r="R86" s="701"/>
      <c r="S86" s="701"/>
      <c r="T86" s="701"/>
      <c r="U86" s="701"/>
      <c r="V86" s="701"/>
      <c r="W86" s="701"/>
      <c r="X86" s="701"/>
      <c r="Y86" s="701"/>
      <c r="Z86" s="701"/>
      <c r="AA86" s="701"/>
      <c r="AB86" s="701"/>
      <c r="AC86" s="701"/>
      <c r="AD86" s="701"/>
      <c r="AE86" s="701"/>
      <c r="AF86" s="701"/>
      <c r="AG86" s="701"/>
      <c r="AH86" s="701"/>
      <c r="AI86" s="701"/>
      <c r="AJ86" s="701"/>
      <c r="AK86" s="701"/>
      <c r="AL86" s="701"/>
      <c r="AM86" s="11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218"/>
      <c r="CM86" s="218"/>
      <c r="CN86" s="218"/>
      <c r="CO86" s="218"/>
      <c r="CP86" s="219"/>
      <c r="CQ86" s="219"/>
      <c r="CR86" s="219"/>
    </row>
    <row r="87" spans="2:96" s="12" customFormat="1" ht="9.75" customHeight="1">
      <c r="B87" s="10"/>
      <c r="C87" s="701"/>
      <c r="D87" s="701"/>
      <c r="E87" s="701"/>
      <c r="F87" s="701"/>
      <c r="G87" s="701"/>
      <c r="H87" s="701"/>
      <c r="I87" s="701"/>
      <c r="J87" s="701"/>
      <c r="K87" s="701"/>
      <c r="L87" s="701"/>
      <c r="M87" s="701"/>
      <c r="N87" s="701"/>
      <c r="O87" s="701"/>
      <c r="P87" s="701"/>
      <c r="Q87" s="701"/>
      <c r="R87" s="701"/>
      <c r="S87" s="701"/>
      <c r="T87" s="701"/>
      <c r="U87" s="701"/>
      <c r="V87" s="701"/>
      <c r="W87" s="701"/>
      <c r="X87" s="701"/>
      <c r="Y87" s="701"/>
      <c r="Z87" s="701"/>
      <c r="AA87" s="701"/>
      <c r="AB87" s="701"/>
      <c r="AC87" s="701"/>
      <c r="AD87" s="701"/>
      <c r="AE87" s="701"/>
      <c r="AF87" s="701"/>
      <c r="AG87" s="701"/>
      <c r="AH87" s="701"/>
      <c r="AI87" s="701"/>
      <c r="AJ87" s="701"/>
      <c r="AK87" s="701"/>
      <c r="AL87" s="701"/>
      <c r="AM87" s="11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218"/>
      <c r="CM87" s="218"/>
      <c r="CN87" s="218"/>
      <c r="CO87" s="218"/>
      <c r="CP87" s="219"/>
      <c r="CQ87" s="219"/>
      <c r="CR87" s="219"/>
    </row>
    <row r="88" spans="2:96" s="12" customFormat="1" ht="9.75" customHeight="1">
      <c r="B88" s="10"/>
      <c r="C88" s="698" t="s">
        <v>73</v>
      </c>
      <c r="D88" s="699"/>
      <c r="E88" s="699"/>
      <c r="F88" s="699"/>
      <c r="G88" s="699"/>
      <c r="H88" s="699"/>
      <c r="I88" s="699"/>
      <c r="J88" s="699"/>
      <c r="K88" s="699"/>
      <c r="L88" s="699"/>
      <c r="M88" s="699"/>
      <c r="N88" s="699"/>
      <c r="O88" s="699"/>
      <c r="P88" s="699"/>
      <c r="Q88" s="699"/>
      <c r="R88" s="699"/>
      <c r="S88" s="699"/>
      <c r="T88" s="699"/>
      <c r="U88" s="699"/>
      <c r="V88" s="699"/>
      <c r="W88" s="699"/>
      <c r="X88" s="699"/>
      <c r="Y88" s="699"/>
      <c r="Z88" s="699"/>
      <c r="AA88" s="699"/>
      <c r="AB88" s="699"/>
      <c r="AC88" s="699"/>
      <c r="AD88" s="699"/>
      <c r="AE88" s="699"/>
      <c r="AF88" s="699"/>
      <c r="AG88" s="699"/>
      <c r="AH88" s="699"/>
      <c r="AI88" s="699"/>
      <c r="AJ88" s="699"/>
      <c r="AK88" s="699"/>
      <c r="AL88" s="699"/>
      <c r="AM88" s="11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218"/>
      <c r="CM88" s="218"/>
      <c r="CN88" s="218"/>
      <c r="CO88" s="218"/>
      <c r="CP88" s="219"/>
      <c r="CQ88" s="219"/>
      <c r="CR88" s="219"/>
    </row>
    <row r="89" spans="2:96" s="12" customFormat="1" ht="9.75" customHeight="1">
      <c r="B89" s="10"/>
      <c r="C89" s="699"/>
      <c r="D89" s="699"/>
      <c r="E89" s="699"/>
      <c r="F89" s="699"/>
      <c r="G89" s="699"/>
      <c r="H89" s="699"/>
      <c r="I89" s="699"/>
      <c r="J89" s="699"/>
      <c r="K89" s="699"/>
      <c r="L89" s="699"/>
      <c r="M89" s="699"/>
      <c r="N89" s="699"/>
      <c r="O89" s="699"/>
      <c r="P89" s="699"/>
      <c r="Q89" s="699"/>
      <c r="R89" s="699"/>
      <c r="S89" s="699"/>
      <c r="T89" s="699"/>
      <c r="U89" s="699"/>
      <c r="V89" s="699"/>
      <c r="W89" s="699"/>
      <c r="X89" s="699"/>
      <c r="Y89" s="699"/>
      <c r="Z89" s="699"/>
      <c r="AA89" s="699"/>
      <c r="AB89" s="699"/>
      <c r="AC89" s="699"/>
      <c r="AD89" s="699"/>
      <c r="AE89" s="699"/>
      <c r="AF89" s="699"/>
      <c r="AG89" s="699"/>
      <c r="AH89" s="699"/>
      <c r="AI89" s="699"/>
      <c r="AJ89" s="699"/>
      <c r="AK89" s="699"/>
      <c r="AL89" s="699"/>
      <c r="AM89" s="11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218"/>
      <c r="CM89" s="218"/>
      <c r="CN89" s="218"/>
      <c r="CO89" s="218"/>
      <c r="CP89" s="219"/>
      <c r="CQ89" s="219"/>
      <c r="CR89" s="219"/>
    </row>
    <row r="90" spans="2:96" s="12" customFormat="1" ht="9.75" customHeight="1">
      <c r="B90" s="10"/>
      <c r="C90" s="702" t="s">
        <v>74</v>
      </c>
      <c r="D90" s="703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3"/>
      <c r="AL90" s="703"/>
      <c r="AM90" s="11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218"/>
      <c r="CM90" s="218"/>
      <c r="CN90" s="218"/>
      <c r="CO90" s="218"/>
      <c r="CP90" s="219"/>
      <c r="CQ90" s="219"/>
      <c r="CR90" s="219"/>
    </row>
    <row r="91" spans="2:96" s="12" customFormat="1" ht="9.75" customHeight="1">
      <c r="B91" s="10"/>
      <c r="C91" s="702" t="s">
        <v>75</v>
      </c>
      <c r="D91" s="703"/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703"/>
      <c r="AL91" s="703"/>
      <c r="AM91" s="11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218"/>
      <c r="CM91" s="218"/>
      <c r="CN91" s="218"/>
      <c r="CO91" s="218"/>
      <c r="CP91" s="219"/>
      <c r="CQ91" s="219"/>
      <c r="CR91" s="219"/>
    </row>
    <row r="92" spans="2:96" s="12" customFormat="1" ht="9.75" customHeight="1">
      <c r="B92" s="10"/>
      <c r="C92" s="698" t="s">
        <v>217</v>
      </c>
      <c r="D92" s="699"/>
      <c r="E92" s="699"/>
      <c r="F92" s="699"/>
      <c r="G92" s="699"/>
      <c r="H92" s="699"/>
      <c r="I92" s="699"/>
      <c r="J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  <c r="W92" s="699"/>
      <c r="X92" s="699"/>
      <c r="Y92" s="699"/>
      <c r="Z92" s="699"/>
      <c r="AA92" s="699"/>
      <c r="AB92" s="699"/>
      <c r="AC92" s="699"/>
      <c r="AD92" s="699"/>
      <c r="AE92" s="699"/>
      <c r="AF92" s="699"/>
      <c r="AG92" s="699"/>
      <c r="AH92" s="699"/>
      <c r="AI92" s="699"/>
      <c r="AJ92" s="699"/>
      <c r="AK92" s="699"/>
      <c r="AL92" s="699"/>
      <c r="AM92" s="11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218"/>
      <c r="CM92" s="218"/>
      <c r="CN92" s="218"/>
      <c r="CO92" s="218"/>
      <c r="CP92" s="219"/>
      <c r="CQ92" s="219"/>
      <c r="CR92" s="219"/>
    </row>
    <row r="93" spans="2:96" s="12" customFormat="1" ht="9.75" customHeight="1">
      <c r="B93" s="10"/>
      <c r="C93" s="699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699"/>
      <c r="O93" s="699"/>
      <c r="P93" s="699"/>
      <c r="Q93" s="699"/>
      <c r="R93" s="699"/>
      <c r="S93" s="699"/>
      <c r="T93" s="699"/>
      <c r="U93" s="699"/>
      <c r="V93" s="699"/>
      <c r="W93" s="699"/>
      <c r="X93" s="699"/>
      <c r="Y93" s="699"/>
      <c r="Z93" s="699"/>
      <c r="AA93" s="699"/>
      <c r="AB93" s="699"/>
      <c r="AC93" s="699"/>
      <c r="AD93" s="699"/>
      <c r="AE93" s="699"/>
      <c r="AF93" s="699"/>
      <c r="AG93" s="699"/>
      <c r="AH93" s="699"/>
      <c r="AI93" s="699"/>
      <c r="AJ93" s="699"/>
      <c r="AK93" s="699"/>
      <c r="AL93" s="699"/>
      <c r="AM93" s="11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218"/>
      <c r="CM93" s="218"/>
      <c r="CN93" s="218"/>
      <c r="CO93" s="218"/>
      <c r="CP93" s="219"/>
      <c r="CQ93" s="219"/>
      <c r="CR93" s="219"/>
    </row>
    <row r="94" spans="2:96" s="12" customFormat="1" ht="9.75" customHeight="1">
      <c r="B94" s="10"/>
      <c r="C94" s="375"/>
      <c r="D94" s="375"/>
      <c r="E94" s="375"/>
      <c r="F94" s="375"/>
      <c r="G94" s="375"/>
      <c r="H94" s="375"/>
      <c r="I94" s="375"/>
      <c r="J94" s="375"/>
      <c r="K94" s="375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75"/>
      <c r="AK94" s="375"/>
      <c r="AL94" s="375"/>
      <c r="AM94" s="11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218"/>
      <c r="CM94" s="218"/>
      <c r="CN94" s="218"/>
      <c r="CO94" s="218"/>
      <c r="CP94" s="219"/>
      <c r="CQ94" s="219"/>
      <c r="CR94" s="219"/>
    </row>
    <row r="95" spans="1:39" ht="11.25" thickBot="1">
      <c r="A95" s="17"/>
      <c r="B95" s="69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1"/>
    </row>
    <row r="96" ht="13.5" customHeight="1"/>
    <row r="97" spans="1:89" ht="10.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</row>
    <row r="98" spans="1:89" ht="10.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</row>
    <row r="99" spans="1:89" ht="10.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</row>
    <row r="100" spans="1:89" ht="10.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</row>
    <row r="101" spans="41:93" s="135" customFormat="1" ht="10.5"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</row>
    <row r="102" spans="2:93" s="135" customFormat="1" ht="10.5">
      <c r="B102" s="136">
        <v>1</v>
      </c>
      <c r="C102" s="137"/>
      <c r="D102" s="137"/>
      <c r="E102" s="137"/>
      <c r="F102" s="137"/>
      <c r="G102" s="137"/>
      <c r="J102" s="138">
        <v>0.25</v>
      </c>
      <c r="M102" s="135">
        <v>1</v>
      </c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</row>
    <row r="103" spans="2:93" s="135" customFormat="1" ht="10.5">
      <c r="B103" s="137">
        <v>1</v>
      </c>
      <c r="C103" s="137" t="s">
        <v>546</v>
      </c>
      <c r="D103" s="137"/>
      <c r="E103" s="137"/>
      <c r="F103" s="137"/>
      <c r="G103" s="137"/>
      <c r="J103" s="138">
        <v>0.18</v>
      </c>
      <c r="M103" s="135">
        <v>1</v>
      </c>
      <c r="N103" s="135" t="s">
        <v>529</v>
      </c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</row>
    <row r="104" spans="2:93" s="135" customFormat="1" ht="10.5">
      <c r="B104" s="137">
        <v>2</v>
      </c>
      <c r="C104" s="137" t="s">
        <v>548</v>
      </c>
      <c r="D104" s="137"/>
      <c r="E104" s="137"/>
      <c r="F104" s="137"/>
      <c r="G104" s="137"/>
      <c r="J104" s="138">
        <v>0.12</v>
      </c>
      <c r="M104" s="135">
        <v>2</v>
      </c>
      <c r="N104" s="135" t="s">
        <v>530</v>
      </c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</row>
    <row r="105" spans="2:93" s="135" customFormat="1" ht="10.5">
      <c r="B105" s="136">
        <v>3</v>
      </c>
      <c r="C105" s="137" t="s">
        <v>166</v>
      </c>
      <c r="D105" s="137"/>
      <c r="E105" s="137"/>
      <c r="F105" s="137"/>
      <c r="G105" s="137"/>
      <c r="J105" s="138">
        <v>0.1</v>
      </c>
      <c r="M105" s="135">
        <v>3</v>
      </c>
      <c r="N105" s="135" t="s">
        <v>531</v>
      </c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</row>
    <row r="106" spans="2:93" s="135" customFormat="1" ht="10.5">
      <c r="B106" s="136">
        <v>4</v>
      </c>
      <c r="C106" s="137" t="s">
        <v>551</v>
      </c>
      <c r="D106" s="137"/>
      <c r="E106" s="137"/>
      <c r="F106" s="137"/>
      <c r="G106" s="137"/>
      <c r="J106" s="138">
        <v>0.05</v>
      </c>
      <c r="M106" s="135">
        <v>4</v>
      </c>
      <c r="N106" s="135" t="s">
        <v>532</v>
      </c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</row>
    <row r="107" spans="2:93" s="135" customFormat="1" ht="10.5">
      <c r="B107" s="137">
        <v>5</v>
      </c>
      <c r="C107" s="137" t="s">
        <v>553</v>
      </c>
      <c r="D107" s="137"/>
      <c r="E107" s="137"/>
      <c r="F107" s="137"/>
      <c r="G107" s="137"/>
      <c r="J107" s="138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</row>
    <row r="108" spans="2:93" s="135" customFormat="1" ht="10.5">
      <c r="B108" s="137">
        <v>6</v>
      </c>
      <c r="C108" s="137" t="s">
        <v>555</v>
      </c>
      <c r="D108" s="137"/>
      <c r="E108" s="137"/>
      <c r="F108" s="137"/>
      <c r="G108" s="137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</row>
    <row r="109" spans="2:93" s="135" customFormat="1" ht="10.5">
      <c r="B109" s="137">
        <v>7</v>
      </c>
      <c r="C109" s="137" t="s">
        <v>547</v>
      </c>
      <c r="D109" s="137"/>
      <c r="E109" s="137"/>
      <c r="F109" s="137"/>
      <c r="G109" s="137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</row>
    <row r="110" spans="2:93" s="135" customFormat="1" ht="10.5">
      <c r="B110" s="137">
        <v>8</v>
      </c>
      <c r="C110" s="137" t="s">
        <v>549</v>
      </c>
      <c r="D110" s="137"/>
      <c r="E110" s="137"/>
      <c r="F110" s="137"/>
      <c r="G110" s="137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</row>
    <row r="111" spans="2:93" s="135" customFormat="1" ht="10.5">
      <c r="B111" s="137">
        <v>9</v>
      </c>
      <c r="C111" s="137" t="s">
        <v>550</v>
      </c>
      <c r="D111" s="137"/>
      <c r="E111" s="137"/>
      <c r="F111" s="137"/>
      <c r="G111" s="137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</row>
    <row r="112" spans="2:93" s="135" customFormat="1" ht="10.5">
      <c r="B112" s="137">
        <v>10</v>
      </c>
      <c r="C112" s="137" t="s">
        <v>552</v>
      </c>
      <c r="D112" s="137"/>
      <c r="E112" s="137"/>
      <c r="F112" s="137"/>
      <c r="G112" s="137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</row>
    <row r="113" spans="2:93" s="135" customFormat="1" ht="10.5">
      <c r="B113" s="137">
        <v>11</v>
      </c>
      <c r="C113" s="137" t="s">
        <v>554</v>
      </c>
      <c r="D113" s="137"/>
      <c r="E113" s="137"/>
      <c r="F113" s="137"/>
      <c r="G113" s="137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</row>
    <row r="114" spans="2:93" s="135" customFormat="1" ht="10.5">
      <c r="B114" s="137">
        <v>12</v>
      </c>
      <c r="C114" s="137" t="s">
        <v>556</v>
      </c>
      <c r="D114" s="137"/>
      <c r="E114" s="137"/>
      <c r="F114" s="137"/>
      <c r="G114" s="137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</row>
    <row r="115" spans="41:93" s="135" customFormat="1" ht="10.5"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</row>
    <row r="116" spans="41:93" s="135" customFormat="1" ht="10.5"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</row>
    <row r="117" spans="41:93" s="135" customFormat="1" ht="10.5"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</row>
    <row r="118" spans="41:93" s="135" customFormat="1" ht="10.5"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</row>
    <row r="119" spans="41:93" s="135" customFormat="1" ht="10.5"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</row>
    <row r="120" spans="41:93" s="135" customFormat="1" ht="10.5"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</row>
    <row r="121" spans="41:93" s="135" customFormat="1" ht="10.5"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</row>
    <row r="122" spans="41:93" s="135" customFormat="1" ht="10.5"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</row>
    <row r="123" spans="41:93" s="135" customFormat="1" ht="10.5"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</row>
    <row r="124" spans="41:93" s="135" customFormat="1" ht="10.5"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</row>
    <row r="125" spans="41:93" s="135" customFormat="1" ht="10.5"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</row>
    <row r="126" spans="41:93" s="135" customFormat="1" ht="10.5"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</row>
    <row r="127" spans="1:89" ht="10.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</row>
    <row r="128" spans="1:89" ht="10.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</row>
    <row r="129" spans="1:89" ht="10.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</row>
    <row r="130" spans="1:89" ht="10.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</row>
    <row r="131" spans="1:89" ht="10.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</row>
    <row r="132" spans="1:89" ht="10.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</row>
    <row r="133" spans="1:89" ht="10.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</row>
    <row r="134" spans="1:89" ht="10.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</row>
    <row r="135" spans="1:89" ht="10.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</row>
    <row r="136" spans="1:89" ht="10.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</row>
    <row r="137" spans="41:96" s="135" customFormat="1" ht="10.5"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2"/>
      <c r="CM137" s="152"/>
      <c r="CN137" s="152"/>
      <c r="CO137" s="152"/>
      <c r="CP137" s="83"/>
      <c r="CQ137" s="83"/>
      <c r="CR137" s="83"/>
    </row>
    <row r="138" spans="41:96" s="135" customFormat="1" ht="10.5"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2"/>
      <c r="CM138" s="152"/>
      <c r="CN138" s="152"/>
      <c r="CO138" s="152"/>
      <c r="CP138" s="83"/>
      <c r="CQ138" s="83"/>
      <c r="CR138" s="83"/>
    </row>
    <row r="139" spans="41:96" s="135" customFormat="1" ht="10.5"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2"/>
      <c r="CM139" s="152"/>
      <c r="CN139" s="152"/>
      <c r="CO139" s="152"/>
      <c r="CP139" s="83"/>
      <c r="CQ139" s="83"/>
      <c r="CR139" s="83"/>
    </row>
    <row r="140" spans="41:96" s="135" customFormat="1" ht="10.5"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2"/>
      <c r="CM140" s="152"/>
      <c r="CN140" s="152"/>
      <c r="CO140" s="152"/>
      <c r="CP140" s="83"/>
      <c r="CQ140" s="83"/>
      <c r="CR140" s="83"/>
    </row>
    <row r="141" spans="41:93" s="83" customFormat="1" ht="10.5"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  <c r="BV141" s="152"/>
      <c r="BW141" s="152"/>
      <c r="BX141" s="152"/>
      <c r="BY141" s="152"/>
      <c r="BZ141" s="152"/>
      <c r="CA141" s="152"/>
      <c r="CB141" s="152"/>
      <c r="CC141" s="152"/>
      <c r="CD141" s="152"/>
      <c r="CE141" s="152"/>
      <c r="CF141" s="152"/>
      <c r="CG141" s="152"/>
      <c r="CH141" s="152"/>
      <c r="CI141" s="152"/>
      <c r="CJ141" s="152"/>
      <c r="CK141" s="152"/>
      <c r="CL141" s="152"/>
      <c r="CM141" s="152"/>
      <c r="CN141" s="152"/>
      <c r="CO141" s="152"/>
    </row>
    <row r="142" spans="41:93" s="83" customFormat="1" ht="10.5"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2"/>
      <c r="CI142" s="152"/>
      <c r="CJ142" s="152"/>
      <c r="CK142" s="152"/>
      <c r="CL142" s="152"/>
      <c r="CM142" s="152"/>
      <c r="CN142" s="152"/>
      <c r="CO142" s="152"/>
    </row>
    <row r="143" spans="41:93" s="83" customFormat="1" ht="10.5"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2"/>
      <c r="CI143" s="152"/>
      <c r="CJ143" s="152"/>
      <c r="CK143" s="152"/>
      <c r="CL143" s="152"/>
      <c r="CM143" s="152"/>
      <c r="CN143" s="152"/>
      <c r="CO143" s="152"/>
    </row>
    <row r="144" spans="41:93" s="83" customFormat="1" ht="10.5"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2"/>
      <c r="CI144" s="152"/>
      <c r="CJ144" s="152"/>
      <c r="CK144" s="152"/>
      <c r="CL144" s="152"/>
      <c r="CM144" s="152"/>
      <c r="CN144" s="152"/>
      <c r="CO144" s="152"/>
    </row>
    <row r="145" spans="41:93" s="83" customFormat="1" ht="10.5"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</row>
    <row r="146" spans="41:93" s="83" customFormat="1" ht="10.5"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2"/>
      <c r="CM146" s="152"/>
      <c r="CN146" s="152"/>
      <c r="CO146" s="152"/>
    </row>
    <row r="147" spans="41:93" s="83" customFormat="1" ht="10.5"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</row>
    <row r="148" spans="41:93" s="83" customFormat="1" ht="10.5"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/>
      <c r="BX148" s="152"/>
      <c r="BY148" s="152"/>
      <c r="BZ148" s="152"/>
      <c r="CA148" s="152"/>
      <c r="CB148" s="152"/>
      <c r="CC148" s="152"/>
      <c r="CD148" s="152"/>
      <c r="CE148" s="152"/>
      <c r="CF148" s="152"/>
      <c r="CG148" s="152"/>
      <c r="CH148" s="152"/>
      <c r="CI148" s="152"/>
      <c r="CJ148" s="152"/>
      <c r="CK148" s="152"/>
      <c r="CL148" s="152"/>
      <c r="CM148" s="152"/>
      <c r="CN148" s="152"/>
      <c r="CO148" s="152"/>
    </row>
    <row r="149" spans="41:93" s="83" customFormat="1" ht="10.5"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52"/>
      <c r="CH149" s="152"/>
      <c r="CI149" s="152"/>
      <c r="CJ149" s="152"/>
      <c r="CK149" s="152"/>
      <c r="CL149" s="152"/>
      <c r="CM149" s="152"/>
      <c r="CN149" s="152"/>
      <c r="CO149" s="152"/>
    </row>
    <row r="150" spans="41:93" s="83" customFormat="1" ht="10.5"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U150" s="152"/>
      <c r="BV150" s="152"/>
      <c r="BW150" s="152"/>
      <c r="BX150" s="152"/>
      <c r="BY150" s="152"/>
      <c r="BZ150" s="152"/>
      <c r="CA150" s="152"/>
      <c r="CB150" s="152"/>
      <c r="CC150" s="152"/>
      <c r="CD150" s="152"/>
      <c r="CE150" s="152"/>
      <c r="CF150" s="152"/>
      <c r="CG150" s="152"/>
      <c r="CH150" s="152"/>
      <c r="CI150" s="152"/>
      <c r="CJ150" s="152"/>
      <c r="CK150" s="152"/>
      <c r="CL150" s="152"/>
      <c r="CM150" s="152"/>
      <c r="CN150" s="152"/>
      <c r="CO150" s="152"/>
    </row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spans="1:38" ht="10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</row>
    <row r="212" spans="1:38" ht="10.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</row>
    <row r="213" spans="1:38" ht="10.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</row>
    <row r="214" spans="1:38" ht="10.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</row>
    <row r="215" spans="1:38" ht="10.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</row>
    <row r="216" spans="1:38" ht="10.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</row>
    <row r="217" spans="1:38" ht="10.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</row>
    <row r="218" spans="1:38" ht="10.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</row>
    <row r="219" spans="1:38" ht="10.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</row>
    <row r="220" spans="1:38" ht="10.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</row>
    <row r="221" spans="1:38" ht="10.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</row>
    <row r="222" spans="1:38" ht="10.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</row>
    <row r="223" spans="1:38" ht="10.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</row>
    <row r="224" spans="1:38" ht="10.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</row>
    <row r="225" spans="1:38" ht="10.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</row>
    <row r="226" spans="1:38" ht="10.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</row>
    <row r="227" spans="1:38" ht="10.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</row>
    <row r="228" spans="1:38" ht="10.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</row>
    <row r="229" spans="1:38" ht="10.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</row>
    <row r="230" spans="1:38" ht="10.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</row>
    <row r="231" spans="1:38" ht="10.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</row>
    <row r="232" spans="1:38" ht="10.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</row>
    <row r="233" spans="1:38" ht="10.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</row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spans="3:38" ht="0.75" customHeight="1">
      <c r="C263" s="124"/>
      <c r="D263" s="124"/>
      <c r="E263" s="124"/>
      <c r="F263" s="124"/>
      <c r="G263" s="124"/>
      <c r="H263" s="124"/>
      <c r="I263" s="124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6"/>
      <c r="AJ263" s="127"/>
      <c r="AK263" s="127"/>
      <c r="AL263" s="127"/>
    </row>
    <row r="264" spans="3:38" ht="10.5" customHeight="1" hidden="1">
      <c r="C264" s="130" t="s">
        <v>538</v>
      </c>
      <c r="D264" s="131"/>
      <c r="E264" s="130"/>
      <c r="F264" s="130"/>
      <c r="G264" s="130"/>
      <c r="H264" s="454" t="s">
        <v>570</v>
      </c>
      <c r="I264" s="454"/>
      <c r="J264" s="454"/>
      <c r="K264" s="458">
        <f>IF(инд&gt;11,1,инд+1)</f>
        <v>2</v>
      </c>
      <c r="L264" s="458"/>
      <c r="M264" s="458"/>
      <c r="N264" s="458">
        <f>IF(инд&gt;11,год+1,год)</f>
        <v>44272</v>
      </c>
      <c r="O264" s="459"/>
      <c r="P264" s="459"/>
      <c r="Q264" s="459"/>
      <c r="R264" s="459"/>
      <c r="S264" s="459"/>
      <c r="T264" s="459"/>
      <c r="U264" s="459"/>
      <c r="V264" s="459"/>
      <c r="W264" s="459"/>
      <c r="X264" s="459"/>
      <c r="Y264" s="459"/>
      <c r="Z264" s="459"/>
      <c r="AA264" s="459"/>
      <c r="AB264" s="459"/>
      <c r="AC264" s="459"/>
      <c r="AD264" s="459"/>
      <c r="AE264" s="459"/>
      <c r="AF264" s="459"/>
      <c r="AG264" s="459"/>
      <c r="AH264" s="134"/>
      <c r="AI264" s="134"/>
      <c r="AJ264" s="134"/>
      <c r="AK264" s="134"/>
      <c r="AL264" s="134"/>
    </row>
    <row r="265" spans="3:38" ht="10.5" customHeight="1" hidden="1"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457" t="s">
        <v>534</v>
      </c>
      <c r="N265" s="457"/>
      <c r="O265" s="460">
        <f>инд</f>
        <v>1</v>
      </c>
      <c r="P265" s="460"/>
      <c r="Q265" s="460"/>
      <c r="R265" s="460"/>
      <c r="S265" s="460"/>
      <c r="T265" s="460"/>
      <c r="U265" s="460"/>
      <c r="V265" s="460"/>
      <c r="W265" s="460"/>
      <c r="X265" s="460"/>
      <c r="Y265" s="460"/>
      <c r="Z265" s="460"/>
      <c r="AA265" s="460"/>
      <c r="AB265" s="460"/>
      <c r="AC265" s="460"/>
      <c r="AD265" s="460"/>
      <c r="AE265" s="460"/>
      <c r="AF265" s="460"/>
      <c r="AG265" s="460"/>
      <c r="AH265" s="460"/>
      <c r="AI265" s="457" t="s">
        <v>563</v>
      </c>
      <c r="AJ265" s="457"/>
      <c r="AK265" s="457"/>
      <c r="AL265" s="457"/>
    </row>
    <row r="266" spans="3:38" ht="10.5" customHeight="1" hidden="1"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</row>
    <row r="267" spans="3:38" ht="10.5" customHeight="1" hidden="1"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457" t="s">
        <v>534</v>
      </c>
      <c r="N267" s="457"/>
      <c r="O267" s="460">
        <f>INDEX(M103:M106,инд1)</f>
        <v>1</v>
      </c>
      <c r="P267" s="460"/>
      <c r="Q267" s="460"/>
      <c r="R267" s="460"/>
      <c r="S267" s="460"/>
      <c r="T267" s="460"/>
      <c r="U267" s="460"/>
      <c r="V267" s="460"/>
      <c r="W267" s="460"/>
      <c r="X267" s="460"/>
      <c r="Y267" s="460"/>
      <c r="Z267" s="460"/>
      <c r="AA267" s="460"/>
      <c r="AB267" s="460"/>
      <c r="AC267" s="460"/>
      <c r="AD267" s="460"/>
      <c r="AE267" s="460"/>
      <c r="AF267" s="460"/>
      <c r="AG267" s="460"/>
      <c r="AH267" s="460"/>
      <c r="AI267" s="457" t="s">
        <v>569</v>
      </c>
      <c r="AJ267" s="457"/>
      <c r="AK267" s="457"/>
      <c r="AL267" s="132"/>
    </row>
    <row r="268" spans="3:38" ht="10.5" customHeight="1" hidden="1"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</row>
    <row r="269" spans="3:38" ht="12.75" customHeight="1" hidden="1">
      <c r="C269" s="454"/>
      <c r="D269" s="454"/>
      <c r="E269" s="454"/>
      <c r="F269" s="463"/>
      <c r="G269" s="464"/>
      <c r="H269" s="464"/>
      <c r="I269" s="464"/>
      <c r="J269" s="463">
        <f>IF(инд=12,год+1,год)</f>
        <v>44272</v>
      </c>
      <c r="K269" s="464"/>
      <c r="L269" s="464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</row>
    <row r="270" spans="3:38" ht="10.5" customHeight="1" hidden="1">
      <c r="C270" s="462" t="s">
        <v>163</v>
      </c>
      <c r="D270" s="462"/>
      <c r="E270" s="462"/>
      <c r="F270" s="462" t="s">
        <v>164</v>
      </c>
      <c r="G270" s="462"/>
      <c r="H270" s="462"/>
      <c r="I270" s="462"/>
      <c r="J270" s="462" t="s">
        <v>557</v>
      </c>
      <c r="K270" s="462"/>
      <c r="L270" s="46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</row>
  </sheetData>
  <sheetProtection/>
  <mergeCells count="206">
    <mergeCell ref="S56:Y56"/>
    <mergeCell ref="S54:Y54"/>
    <mergeCell ref="S53:Y53"/>
    <mergeCell ref="AA53:AG53"/>
    <mergeCell ref="C86:AL87"/>
    <mergeCell ref="C82:AL83"/>
    <mergeCell ref="C71:AL72"/>
    <mergeCell ref="C44:D44"/>
    <mergeCell ref="E44:AF44"/>
    <mergeCell ref="AG44:AL44"/>
    <mergeCell ref="S57:Y57"/>
    <mergeCell ref="AA57:AG57"/>
    <mergeCell ref="V43:X43"/>
    <mergeCell ref="Y43:AB43"/>
    <mergeCell ref="C92:AL93"/>
    <mergeCell ref="C45:D45"/>
    <mergeCell ref="E45:AF45"/>
    <mergeCell ref="AG45:AL45"/>
    <mergeCell ref="C49:AF50"/>
    <mergeCell ref="AG49:AL50"/>
    <mergeCell ref="C84:AL85"/>
    <mergeCell ref="C69:AL70"/>
    <mergeCell ref="C43:D43"/>
    <mergeCell ref="E43:H43"/>
    <mergeCell ref="I43:M43"/>
    <mergeCell ref="N43:P43"/>
    <mergeCell ref="Q43:R43"/>
    <mergeCell ref="S43:U43"/>
    <mergeCell ref="V41:X41"/>
    <mergeCell ref="Y41:AB41"/>
    <mergeCell ref="C42:D42"/>
    <mergeCell ref="E42:H42"/>
    <mergeCell ref="I42:M42"/>
    <mergeCell ref="N42:P42"/>
    <mergeCell ref="Q42:R42"/>
    <mergeCell ref="S42:U42"/>
    <mergeCell ref="V42:X42"/>
    <mergeCell ref="Y42:AB42"/>
    <mergeCell ref="C41:D41"/>
    <mergeCell ref="E41:H41"/>
    <mergeCell ref="I41:M41"/>
    <mergeCell ref="N41:P41"/>
    <mergeCell ref="Q41:R41"/>
    <mergeCell ref="S41:U41"/>
    <mergeCell ref="C39:D39"/>
    <mergeCell ref="E39:AF39"/>
    <mergeCell ref="AG39:AL39"/>
    <mergeCell ref="C40:D40"/>
    <mergeCell ref="E40:H40"/>
    <mergeCell ref="I40:M40"/>
    <mergeCell ref="N40:P40"/>
    <mergeCell ref="Q40:R40"/>
    <mergeCell ref="S40:U40"/>
    <mergeCell ref="V40:X40"/>
    <mergeCell ref="C38:D38"/>
    <mergeCell ref="E38:AF38"/>
    <mergeCell ref="AG38:AL38"/>
    <mergeCell ref="C37:D37"/>
    <mergeCell ref="E37:H37"/>
    <mergeCell ref="I37:M37"/>
    <mergeCell ref="N37:P37"/>
    <mergeCell ref="Q37:R37"/>
    <mergeCell ref="S37:U37"/>
    <mergeCell ref="V37:X37"/>
    <mergeCell ref="Y37:AB37"/>
    <mergeCell ref="AC37:AF37"/>
    <mergeCell ref="E21:AF21"/>
    <mergeCell ref="AG21:AL21"/>
    <mergeCell ref="Y40:AB40"/>
    <mergeCell ref="AC40:AF40"/>
    <mergeCell ref="AG40:AL40"/>
    <mergeCell ref="Y36:AB36"/>
    <mergeCell ref="AC36:AF36"/>
    <mergeCell ref="AG36:AL36"/>
    <mergeCell ref="AG37:AL37"/>
    <mergeCell ref="AA54:AG54"/>
    <mergeCell ref="AC41:AF41"/>
    <mergeCell ref="AG41:AL41"/>
    <mergeCell ref="AC42:AF42"/>
    <mergeCell ref="AG42:AL42"/>
    <mergeCell ref="AC43:AF43"/>
    <mergeCell ref="AG43:AL43"/>
    <mergeCell ref="AG35:AL35"/>
    <mergeCell ref="C36:D36"/>
    <mergeCell ref="E36:H36"/>
    <mergeCell ref="I36:M36"/>
    <mergeCell ref="N36:P36"/>
    <mergeCell ref="Q36:R36"/>
    <mergeCell ref="S36:U36"/>
    <mergeCell ref="V36:X36"/>
    <mergeCell ref="I35:M35"/>
    <mergeCell ref="N35:P35"/>
    <mergeCell ref="S35:U35"/>
    <mergeCell ref="V35:X35"/>
    <mergeCell ref="Y35:AB35"/>
    <mergeCell ref="AC35:AF35"/>
    <mergeCell ref="C55:Q56"/>
    <mergeCell ref="C34:D34"/>
    <mergeCell ref="AG34:AL34"/>
    <mergeCell ref="AC34:AF34"/>
    <mergeCell ref="Y34:AB34"/>
    <mergeCell ref="V34:X34"/>
    <mergeCell ref="S34:U34"/>
    <mergeCell ref="Q34:R34"/>
    <mergeCell ref="C35:D35"/>
    <mergeCell ref="E35:H35"/>
    <mergeCell ref="C88:AL89"/>
    <mergeCell ref="J64:M64"/>
    <mergeCell ref="J65:M65"/>
    <mergeCell ref="G64:I64"/>
    <mergeCell ref="G65:I65"/>
    <mergeCell ref="C64:F64"/>
    <mergeCell ref="C74:AL75"/>
    <mergeCell ref="C80:AL81"/>
    <mergeCell ref="C76:AL77"/>
    <mergeCell ref="C68:AL68"/>
    <mergeCell ref="C90:AL90"/>
    <mergeCell ref="C91:AL91"/>
    <mergeCell ref="AG47:AL48"/>
    <mergeCell ref="C32:D32"/>
    <mergeCell ref="E32:AF32"/>
    <mergeCell ref="AG32:AL32"/>
    <mergeCell ref="C65:F65"/>
    <mergeCell ref="C33:D33"/>
    <mergeCell ref="E33:AF33"/>
    <mergeCell ref="AG33:AL33"/>
    <mergeCell ref="C14:D14"/>
    <mergeCell ref="E31:AF31"/>
    <mergeCell ref="AG31:AL31"/>
    <mergeCell ref="AG18:AL18"/>
    <mergeCell ref="C18:D18"/>
    <mergeCell ref="AG29:AL30"/>
    <mergeCell ref="G27:AF27"/>
    <mergeCell ref="AG27:AL28"/>
    <mergeCell ref="E23:AF23"/>
    <mergeCell ref="AG23:AL23"/>
    <mergeCell ref="AG17:AL17"/>
    <mergeCell ref="C13:D13"/>
    <mergeCell ref="AG16:AL16"/>
    <mergeCell ref="C15:D15"/>
    <mergeCell ref="E16:AF16"/>
    <mergeCell ref="E13:AF13"/>
    <mergeCell ref="AG13:AL13"/>
    <mergeCell ref="AG14:AL14"/>
    <mergeCell ref="E15:AF15"/>
    <mergeCell ref="AG15:AL15"/>
    <mergeCell ref="AG24:AL24"/>
    <mergeCell ref="C25:D26"/>
    <mergeCell ref="C27:D28"/>
    <mergeCell ref="E26:AF26"/>
    <mergeCell ref="G25:AF25"/>
    <mergeCell ref="AG25:AL26"/>
    <mergeCell ref="E28:AF28"/>
    <mergeCell ref="B1:AM1"/>
    <mergeCell ref="B2:AM2"/>
    <mergeCell ref="C22:D22"/>
    <mergeCell ref="E22:AF22"/>
    <mergeCell ref="AG22:AL22"/>
    <mergeCell ref="E14:AF14"/>
    <mergeCell ref="C16:D16"/>
    <mergeCell ref="C17:D17"/>
    <mergeCell ref="E17:AF17"/>
    <mergeCell ref="E18:AF18"/>
    <mergeCell ref="C270:E270"/>
    <mergeCell ref="F270:I270"/>
    <mergeCell ref="K264:M264"/>
    <mergeCell ref="C269:E269"/>
    <mergeCell ref="F269:I269"/>
    <mergeCell ref="J269:L269"/>
    <mergeCell ref="H264:J264"/>
    <mergeCell ref="M265:N265"/>
    <mergeCell ref="N264:AG264"/>
    <mergeCell ref="AI267:AK267"/>
    <mergeCell ref="O265:AH265"/>
    <mergeCell ref="AI265:AL265"/>
    <mergeCell ref="M267:N267"/>
    <mergeCell ref="O267:AH267"/>
    <mergeCell ref="J270:L270"/>
    <mergeCell ref="C5:AL5"/>
    <mergeCell ref="C12:D12"/>
    <mergeCell ref="C10:D11"/>
    <mergeCell ref="C6:AL6"/>
    <mergeCell ref="E10:AF11"/>
    <mergeCell ref="AG10:AL11"/>
    <mergeCell ref="AG12:AL12"/>
    <mergeCell ref="E12:AF12"/>
    <mergeCell ref="C19:D19"/>
    <mergeCell ref="AG19:AL19"/>
    <mergeCell ref="E19:AF19"/>
    <mergeCell ref="C24:D24"/>
    <mergeCell ref="E24:AF24"/>
    <mergeCell ref="C20:D20"/>
    <mergeCell ref="E20:AF20"/>
    <mergeCell ref="C23:D23"/>
    <mergeCell ref="AG20:AL20"/>
    <mergeCell ref="C21:D21"/>
    <mergeCell ref="E30:AF30"/>
    <mergeCell ref="C29:D30"/>
    <mergeCell ref="G29:AF29"/>
    <mergeCell ref="AA56:AG56"/>
    <mergeCell ref="N34:P34"/>
    <mergeCell ref="I34:M34"/>
    <mergeCell ref="E34:H34"/>
    <mergeCell ref="Q35:R35"/>
    <mergeCell ref="C47:AF48"/>
    <mergeCell ref="C31:D31"/>
  </mergeCells>
  <dataValidations count="1">
    <dataValidation type="list" allowBlank="1" showInputMessage="1" showErrorMessage="1" sqref="AP6 AP4">
      <formula1>$B$103:$B$114</formula1>
    </dataValidation>
  </dataValidations>
  <hyperlinks>
    <hyperlink ref="B2" location="'НД по НДС'!A1" display="Перейти к заполнению формы"/>
    <hyperlink ref="B2:D2" location="'НД на недвижимость орг.'!A1" display="Перейти к заполнению формы"/>
    <hyperlink ref="B2:AM2" location="Инструкция!A1" display="Перейти к Инструкции по заполнению формы"/>
  </hyperlinks>
  <printOptions/>
  <pageMargins left="0.31496062992125984" right="0.1968503937007874" top="0.1968503937007874" bottom="0.1968503937007874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" min="2" max="37" man="1"/>
    <brk id="45" min="2" max="3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CV1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90" width="2.75390625" style="1" customWidth="1"/>
    <col min="91" max="16384" width="2.75390625" style="1" customWidth="1"/>
  </cols>
  <sheetData>
    <row r="1" spans="2:98" ht="15" customHeight="1" thickBot="1">
      <c r="B1" s="480" t="s">
        <v>468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53"/>
      <c r="CQ1" s="153"/>
      <c r="CR1" s="153"/>
      <c r="CS1" s="153"/>
      <c r="CT1" s="135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33"/>
      <c r="D3" s="33"/>
      <c r="E3" s="33"/>
      <c r="F3" s="33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35" t="s">
        <v>318</v>
      </c>
      <c r="AM3" s="34"/>
    </row>
    <row r="4" spans="2:39" ht="12" customHeight="1">
      <c r="B4" s="5"/>
      <c r="C4" s="33"/>
      <c r="D4" s="33"/>
      <c r="E4" s="33"/>
      <c r="F4" s="33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77" t="s">
        <v>218</v>
      </c>
      <c r="AM4" s="34"/>
    </row>
    <row r="5" spans="2:39" ht="12" customHeight="1">
      <c r="B5" s="5"/>
      <c r="C5" s="33"/>
      <c r="D5" s="33"/>
      <c r="E5" s="33"/>
      <c r="F5" s="33"/>
      <c r="G5" s="35"/>
      <c r="H5" s="35"/>
      <c r="I5" s="35"/>
      <c r="J5" s="35"/>
      <c r="K5" s="35"/>
      <c r="L5" s="35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70" t="s">
        <v>338</v>
      </c>
      <c r="AM5" s="34"/>
    </row>
    <row r="6" spans="2:39" ht="12" customHeight="1">
      <c r="B6" s="5"/>
      <c r="C6" s="33"/>
      <c r="D6" s="33"/>
      <c r="E6" s="33"/>
      <c r="F6" s="33"/>
      <c r="G6" s="35"/>
      <c r="H6" s="35"/>
      <c r="I6" s="35"/>
      <c r="J6" s="35"/>
      <c r="K6" s="35"/>
      <c r="L6" s="35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34"/>
    </row>
    <row r="7" spans="2:39" ht="9.75" customHeight="1">
      <c r="B7" s="5"/>
      <c r="C7" s="33"/>
      <c r="D7" s="33"/>
      <c r="E7" s="33"/>
      <c r="F7" s="33"/>
      <c r="G7" s="35"/>
      <c r="H7" s="35"/>
      <c r="I7" s="35"/>
      <c r="J7" s="35"/>
      <c r="K7" s="35"/>
      <c r="L7" s="35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34"/>
    </row>
    <row r="8" spans="2:39" ht="10.5">
      <c r="B8" s="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6"/>
    </row>
    <row r="9" spans="2:39" ht="10.5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6"/>
    </row>
    <row r="10" spans="2:39" ht="10.5">
      <c r="B10" s="5"/>
      <c r="C10" s="849" t="s">
        <v>219</v>
      </c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49"/>
      <c r="AI10" s="849"/>
      <c r="AJ10" s="849"/>
      <c r="AK10" s="849"/>
      <c r="AL10" s="849"/>
      <c r="AM10" s="6"/>
    </row>
    <row r="11" spans="2:45" s="9" customFormat="1" ht="12" customHeight="1">
      <c r="B11" s="7"/>
      <c r="C11" s="500" t="s">
        <v>220</v>
      </c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8"/>
      <c r="AO11" s="77"/>
      <c r="AP11" s="75"/>
      <c r="AQ11" s="75"/>
      <c r="AR11" s="75"/>
      <c r="AS11" s="75"/>
    </row>
    <row r="12" spans="2:45" s="24" customFormat="1" ht="9.75" customHeight="1">
      <c r="B12" s="2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850" t="s">
        <v>199</v>
      </c>
      <c r="AK12" s="850"/>
      <c r="AL12" s="850"/>
      <c r="AM12" s="26"/>
      <c r="AO12" s="75"/>
      <c r="AP12" s="75"/>
      <c r="AQ12" s="75"/>
      <c r="AR12" s="75"/>
      <c r="AS12" s="75"/>
    </row>
    <row r="13" spans="2:45" s="24" customFormat="1" ht="9.75" customHeight="1">
      <c r="B13" s="25"/>
      <c r="C13" s="824" t="s">
        <v>170</v>
      </c>
      <c r="D13" s="825"/>
      <c r="E13" s="825"/>
      <c r="F13" s="825"/>
      <c r="G13" s="825"/>
      <c r="H13" s="825"/>
      <c r="I13" s="825"/>
      <c r="J13" s="825"/>
      <c r="K13" s="825"/>
      <c r="L13" s="825"/>
      <c r="M13" s="825"/>
      <c r="N13" s="825"/>
      <c r="O13" s="825"/>
      <c r="P13" s="825"/>
      <c r="Q13" s="825"/>
      <c r="R13" s="825"/>
      <c r="S13" s="825"/>
      <c r="T13" s="825"/>
      <c r="U13" s="825"/>
      <c r="V13" s="825"/>
      <c r="W13" s="825"/>
      <c r="X13" s="825"/>
      <c r="Y13" s="825"/>
      <c r="Z13" s="825"/>
      <c r="AA13" s="825"/>
      <c r="AB13" s="825"/>
      <c r="AC13" s="825"/>
      <c r="AD13" s="825"/>
      <c r="AE13" s="825"/>
      <c r="AF13" s="825"/>
      <c r="AG13" s="825"/>
      <c r="AH13" s="825"/>
      <c r="AI13" s="825"/>
      <c r="AJ13" s="825"/>
      <c r="AK13" s="825"/>
      <c r="AL13" s="826"/>
      <c r="AM13" s="26"/>
      <c r="AO13" s="75"/>
      <c r="AP13" s="75"/>
      <c r="AQ13" s="75"/>
      <c r="AR13" s="75"/>
      <c r="AS13" s="75"/>
    </row>
    <row r="14" spans="2:45" s="24" customFormat="1" ht="12" customHeight="1">
      <c r="B14" s="25"/>
      <c r="C14" s="660" t="s">
        <v>567</v>
      </c>
      <c r="D14" s="660"/>
      <c r="E14" s="660" t="s">
        <v>517</v>
      </c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 t="s">
        <v>518</v>
      </c>
      <c r="V14" s="660"/>
      <c r="W14" s="660"/>
      <c r="X14" s="660"/>
      <c r="Y14" s="660"/>
      <c r="Z14" s="660"/>
      <c r="AA14" s="660" t="s">
        <v>519</v>
      </c>
      <c r="AB14" s="660"/>
      <c r="AC14" s="660"/>
      <c r="AD14" s="660"/>
      <c r="AE14" s="660"/>
      <c r="AF14" s="660"/>
      <c r="AG14" s="660" t="s">
        <v>165</v>
      </c>
      <c r="AH14" s="660"/>
      <c r="AI14" s="660"/>
      <c r="AJ14" s="660"/>
      <c r="AK14" s="660"/>
      <c r="AL14" s="660"/>
      <c r="AM14" s="26"/>
      <c r="AO14" s="75"/>
      <c r="AP14" s="75"/>
      <c r="AQ14" s="75"/>
      <c r="AR14" s="75"/>
      <c r="AS14" s="75"/>
    </row>
    <row r="15" spans="2:45" s="24" customFormat="1" ht="12" customHeight="1">
      <c r="B15" s="25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  <c r="AM15" s="26"/>
      <c r="AO15" s="75"/>
      <c r="AP15" s="75"/>
      <c r="AQ15" s="75"/>
      <c r="AR15" s="75"/>
      <c r="AS15" s="75"/>
    </row>
    <row r="16" spans="2:45" s="24" customFormat="1" ht="12" customHeight="1">
      <c r="B16" s="25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660"/>
      <c r="AG16" s="660"/>
      <c r="AH16" s="660"/>
      <c r="AI16" s="660"/>
      <c r="AJ16" s="660"/>
      <c r="AK16" s="660"/>
      <c r="AL16" s="660"/>
      <c r="AM16" s="26"/>
      <c r="AO16" s="75"/>
      <c r="AP16" s="75"/>
      <c r="AQ16" s="75"/>
      <c r="AR16" s="75"/>
      <c r="AS16" s="75"/>
    </row>
    <row r="17" spans="2:39" s="24" customFormat="1" ht="12" customHeight="1">
      <c r="B17" s="25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  <c r="AK17" s="660"/>
      <c r="AL17" s="660"/>
      <c r="AM17" s="26"/>
    </row>
    <row r="18" spans="2:39" s="24" customFormat="1" ht="12" customHeight="1">
      <c r="B18" s="25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  <c r="AE18" s="660"/>
      <c r="AF18" s="660"/>
      <c r="AG18" s="660"/>
      <c r="AH18" s="660"/>
      <c r="AI18" s="660"/>
      <c r="AJ18" s="660"/>
      <c r="AK18" s="660"/>
      <c r="AL18" s="660"/>
      <c r="AM18" s="26"/>
    </row>
    <row r="19" spans="2:95" s="24" customFormat="1" ht="9.75" customHeight="1">
      <c r="B19" s="25"/>
      <c r="C19" s="618">
        <v>1</v>
      </c>
      <c r="D19" s="618"/>
      <c r="E19" s="618">
        <v>2</v>
      </c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>
        <v>3</v>
      </c>
      <c r="V19" s="618"/>
      <c r="W19" s="618"/>
      <c r="X19" s="618"/>
      <c r="Y19" s="618"/>
      <c r="Z19" s="618"/>
      <c r="AA19" s="618">
        <v>4</v>
      </c>
      <c r="AB19" s="618"/>
      <c r="AC19" s="618"/>
      <c r="AD19" s="618"/>
      <c r="AE19" s="618"/>
      <c r="AF19" s="618"/>
      <c r="AG19" s="619">
        <v>5</v>
      </c>
      <c r="AH19" s="619"/>
      <c r="AI19" s="619"/>
      <c r="AJ19" s="619"/>
      <c r="AK19" s="619"/>
      <c r="AL19" s="619"/>
      <c r="AM19" s="26"/>
      <c r="AO19" s="848"/>
      <c r="AP19" s="848"/>
      <c r="AQ19" s="848"/>
      <c r="AR19" s="848"/>
      <c r="AS19" s="848"/>
      <c r="AT19" s="848"/>
      <c r="AU19" s="848"/>
      <c r="AV19" s="848"/>
      <c r="AW19" s="848"/>
      <c r="AX19" s="848"/>
      <c r="AY19" s="848"/>
      <c r="AZ19" s="848"/>
      <c r="BA19" s="848"/>
      <c r="BB19" s="848"/>
      <c r="BC19" s="848"/>
      <c r="BD19" s="848"/>
      <c r="BE19" s="848"/>
      <c r="BF19" s="848"/>
      <c r="BG19" s="848"/>
      <c r="BH19" s="848"/>
      <c r="BI19" s="848"/>
      <c r="BJ19" s="848"/>
      <c r="BK19" s="848"/>
      <c r="BL19" s="848"/>
      <c r="BM19" s="848"/>
      <c r="BN19" s="848"/>
      <c r="BO19" s="848"/>
      <c r="BP19" s="848"/>
      <c r="BQ19" s="848"/>
      <c r="BR19" s="848"/>
      <c r="BS19" s="848"/>
      <c r="BT19" s="848"/>
      <c r="BU19" s="848"/>
      <c r="BV19" s="848"/>
      <c r="BW19" s="848"/>
      <c r="BX19" s="848"/>
      <c r="BY19" s="848"/>
      <c r="BZ19" s="848"/>
      <c r="CA19" s="848"/>
      <c r="CB19" s="848"/>
      <c r="CC19" s="848"/>
      <c r="CD19" s="848"/>
      <c r="CE19" s="848"/>
      <c r="CF19" s="848"/>
      <c r="CG19" s="848"/>
      <c r="CH19" s="848"/>
      <c r="CI19" s="848"/>
      <c r="CJ19" s="848"/>
      <c r="CK19" s="848"/>
      <c r="CL19" s="76"/>
      <c r="CM19" s="848"/>
      <c r="CN19" s="848"/>
      <c r="CO19" s="848"/>
      <c r="CP19" s="848"/>
      <c r="CQ19" s="848"/>
    </row>
    <row r="20" spans="2:95" s="24" customFormat="1" ht="12" customHeight="1">
      <c r="B20" s="25"/>
      <c r="C20" s="660" t="s">
        <v>520</v>
      </c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0"/>
      <c r="AL20" s="660"/>
      <c r="AM20" s="26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8"/>
      <c r="CN20" s="28"/>
      <c r="CO20" s="28"/>
      <c r="CP20" s="28"/>
      <c r="CQ20" s="28"/>
    </row>
    <row r="21" spans="2:95" s="24" customFormat="1" ht="12" customHeight="1">
      <c r="B21" s="25"/>
      <c r="C21" s="839"/>
      <c r="D21" s="839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1"/>
      <c r="V21" s="841"/>
      <c r="W21" s="841"/>
      <c r="X21" s="841"/>
      <c r="Y21" s="841"/>
      <c r="Z21" s="841"/>
      <c r="AA21" s="842"/>
      <c r="AB21" s="842"/>
      <c r="AC21" s="842"/>
      <c r="AD21" s="842"/>
      <c r="AE21" s="842"/>
      <c r="AF21" s="842"/>
      <c r="AG21" s="838"/>
      <c r="AH21" s="838"/>
      <c r="AI21" s="838"/>
      <c r="AJ21" s="838"/>
      <c r="AK21" s="838"/>
      <c r="AL21" s="838"/>
      <c r="AM21" s="26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8"/>
      <c r="CN21" s="28"/>
      <c r="CO21" s="28"/>
      <c r="CP21" s="28"/>
      <c r="CQ21" s="28"/>
    </row>
    <row r="22" spans="2:95" s="24" customFormat="1" ht="12" customHeight="1">
      <c r="B22" s="25"/>
      <c r="C22" s="835"/>
      <c r="D22" s="835"/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836"/>
      <c r="P22" s="836"/>
      <c r="Q22" s="836"/>
      <c r="R22" s="836"/>
      <c r="S22" s="836"/>
      <c r="T22" s="836"/>
      <c r="U22" s="837"/>
      <c r="V22" s="837"/>
      <c r="W22" s="837"/>
      <c r="X22" s="837"/>
      <c r="Y22" s="837"/>
      <c r="Z22" s="837"/>
      <c r="AA22" s="827"/>
      <c r="AB22" s="827"/>
      <c r="AC22" s="827"/>
      <c r="AD22" s="827"/>
      <c r="AE22" s="827"/>
      <c r="AF22" s="827"/>
      <c r="AG22" s="829"/>
      <c r="AH22" s="829"/>
      <c r="AI22" s="829"/>
      <c r="AJ22" s="829"/>
      <c r="AK22" s="829"/>
      <c r="AL22" s="829"/>
      <c r="AM22" s="26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8"/>
      <c r="CN22" s="28"/>
      <c r="CO22" s="28"/>
      <c r="CP22" s="28"/>
      <c r="CQ22" s="28"/>
    </row>
    <row r="23" spans="2:95" s="24" customFormat="1" ht="12" customHeight="1">
      <c r="B23" s="25"/>
      <c r="C23" s="835"/>
      <c r="D23" s="835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7"/>
      <c r="V23" s="837"/>
      <c r="W23" s="837"/>
      <c r="X23" s="837"/>
      <c r="Y23" s="837"/>
      <c r="Z23" s="837"/>
      <c r="AA23" s="827"/>
      <c r="AB23" s="827"/>
      <c r="AC23" s="827"/>
      <c r="AD23" s="827"/>
      <c r="AE23" s="827"/>
      <c r="AF23" s="827"/>
      <c r="AG23" s="829"/>
      <c r="AH23" s="829"/>
      <c r="AI23" s="829"/>
      <c r="AJ23" s="829"/>
      <c r="AK23" s="829"/>
      <c r="AL23" s="829"/>
      <c r="AM23" s="2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8"/>
      <c r="CN23" s="28"/>
      <c r="CO23" s="28"/>
      <c r="CP23" s="28"/>
      <c r="CQ23" s="28"/>
    </row>
    <row r="24" spans="2:95" s="24" customFormat="1" ht="12" customHeight="1">
      <c r="B24" s="25"/>
      <c r="C24" s="835"/>
      <c r="D24" s="835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7"/>
      <c r="V24" s="837"/>
      <c r="W24" s="837"/>
      <c r="X24" s="837"/>
      <c r="Y24" s="837"/>
      <c r="Z24" s="837"/>
      <c r="AA24" s="827"/>
      <c r="AB24" s="827"/>
      <c r="AC24" s="827"/>
      <c r="AD24" s="827"/>
      <c r="AE24" s="827"/>
      <c r="AF24" s="827"/>
      <c r="AG24" s="829"/>
      <c r="AH24" s="829"/>
      <c r="AI24" s="829"/>
      <c r="AJ24" s="829"/>
      <c r="AK24" s="829"/>
      <c r="AL24" s="829"/>
      <c r="AM24" s="26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8"/>
      <c r="CN24" s="28"/>
      <c r="CO24" s="28"/>
      <c r="CP24" s="28"/>
      <c r="CQ24" s="28"/>
    </row>
    <row r="25" spans="2:95" s="24" customFormat="1" ht="12" customHeight="1">
      <c r="B25" s="25"/>
      <c r="C25" s="835"/>
      <c r="D25" s="835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6"/>
      <c r="T25" s="836"/>
      <c r="U25" s="837"/>
      <c r="V25" s="837"/>
      <c r="W25" s="837"/>
      <c r="X25" s="837"/>
      <c r="Y25" s="837"/>
      <c r="Z25" s="837"/>
      <c r="AA25" s="827"/>
      <c r="AB25" s="827"/>
      <c r="AC25" s="827"/>
      <c r="AD25" s="827"/>
      <c r="AE25" s="827"/>
      <c r="AF25" s="827"/>
      <c r="AG25" s="829"/>
      <c r="AH25" s="829"/>
      <c r="AI25" s="829"/>
      <c r="AJ25" s="829"/>
      <c r="AK25" s="829"/>
      <c r="AL25" s="829"/>
      <c r="AM25" s="26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8"/>
      <c r="CN25" s="28"/>
      <c r="CO25" s="28"/>
      <c r="CP25" s="28"/>
      <c r="CQ25" s="28"/>
    </row>
    <row r="26" spans="2:95" s="24" customFormat="1" ht="12" customHeight="1">
      <c r="B26" s="25"/>
      <c r="C26" s="835"/>
      <c r="D26" s="835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836"/>
      <c r="U26" s="837"/>
      <c r="V26" s="837"/>
      <c r="W26" s="837"/>
      <c r="X26" s="837"/>
      <c r="Y26" s="837"/>
      <c r="Z26" s="837"/>
      <c r="AA26" s="827"/>
      <c r="AB26" s="827"/>
      <c r="AC26" s="827"/>
      <c r="AD26" s="827"/>
      <c r="AE26" s="827"/>
      <c r="AF26" s="827"/>
      <c r="AG26" s="829"/>
      <c r="AH26" s="829"/>
      <c r="AI26" s="829"/>
      <c r="AJ26" s="829"/>
      <c r="AK26" s="829"/>
      <c r="AL26" s="829"/>
      <c r="AM26" s="26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8"/>
      <c r="CN26" s="28"/>
      <c r="CO26" s="28"/>
      <c r="CP26" s="28"/>
      <c r="CQ26" s="28"/>
    </row>
    <row r="27" spans="2:95" s="24" customFormat="1" ht="12" customHeight="1">
      <c r="B27" s="25"/>
      <c r="C27" s="835"/>
      <c r="D27" s="835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7"/>
      <c r="V27" s="837"/>
      <c r="W27" s="837"/>
      <c r="X27" s="837"/>
      <c r="Y27" s="837"/>
      <c r="Z27" s="837"/>
      <c r="AA27" s="827"/>
      <c r="AB27" s="827"/>
      <c r="AC27" s="827"/>
      <c r="AD27" s="827"/>
      <c r="AE27" s="827"/>
      <c r="AF27" s="827"/>
      <c r="AG27" s="829"/>
      <c r="AH27" s="829"/>
      <c r="AI27" s="829"/>
      <c r="AJ27" s="829"/>
      <c r="AK27" s="829"/>
      <c r="AL27" s="829"/>
      <c r="AM27" s="26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8"/>
      <c r="CN27" s="28"/>
      <c r="CO27" s="28"/>
      <c r="CP27" s="28"/>
      <c r="CQ27" s="28"/>
    </row>
    <row r="28" spans="2:95" s="24" customFormat="1" ht="12" customHeight="1">
      <c r="B28" s="25"/>
      <c r="C28" s="835"/>
      <c r="D28" s="835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7"/>
      <c r="V28" s="837"/>
      <c r="W28" s="837"/>
      <c r="X28" s="837"/>
      <c r="Y28" s="837"/>
      <c r="Z28" s="837"/>
      <c r="AA28" s="827"/>
      <c r="AB28" s="827"/>
      <c r="AC28" s="827"/>
      <c r="AD28" s="827"/>
      <c r="AE28" s="827"/>
      <c r="AF28" s="827"/>
      <c r="AG28" s="829"/>
      <c r="AH28" s="829"/>
      <c r="AI28" s="829"/>
      <c r="AJ28" s="829"/>
      <c r="AK28" s="829"/>
      <c r="AL28" s="829"/>
      <c r="AM28" s="26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8"/>
      <c r="CN28" s="28"/>
      <c r="CO28" s="28"/>
      <c r="CP28" s="28"/>
      <c r="CQ28" s="28"/>
    </row>
    <row r="29" spans="2:95" s="24" customFormat="1" ht="12" customHeight="1">
      <c r="B29" s="25"/>
      <c r="C29" s="835"/>
      <c r="D29" s="835"/>
      <c r="E29" s="836"/>
      <c r="F29" s="836"/>
      <c r="G29" s="836"/>
      <c r="H29" s="836"/>
      <c r="I29" s="836"/>
      <c r="J29" s="836"/>
      <c r="K29" s="836"/>
      <c r="L29" s="836"/>
      <c r="M29" s="836"/>
      <c r="N29" s="836"/>
      <c r="O29" s="836"/>
      <c r="P29" s="836"/>
      <c r="Q29" s="836"/>
      <c r="R29" s="836"/>
      <c r="S29" s="836"/>
      <c r="T29" s="836"/>
      <c r="U29" s="837"/>
      <c r="V29" s="837"/>
      <c r="W29" s="837"/>
      <c r="X29" s="837"/>
      <c r="Y29" s="837"/>
      <c r="Z29" s="837"/>
      <c r="AA29" s="827"/>
      <c r="AB29" s="827"/>
      <c r="AC29" s="827"/>
      <c r="AD29" s="827"/>
      <c r="AE29" s="827"/>
      <c r="AF29" s="827"/>
      <c r="AG29" s="829"/>
      <c r="AH29" s="829"/>
      <c r="AI29" s="829"/>
      <c r="AJ29" s="829"/>
      <c r="AK29" s="829"/>
      <c r="AL29" s="829"/>
      <c r="AM29" s="26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8"/>
      <c r="CN29" s="28"/>
      <c r="CO29" s="28"/>
      <c r="CP29" s="28"/>
      <c r="CQ29" s="28"/>
    </row>
    <row r="30" spans="2:95" s="24" customFormat="1" ht="12" customHeight="1">
      <c r="B30" s="25"/>
      <c r="C30" s="835"/>
      <c r="D30" s="835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6"/>
      <c r="R30" s="836"/>
      <c r="S30" s="836"/>
      <c r="T30" s="836"/>
      <c r="U30" s="837"/>
      <c r="V30" s="837"/>
      <c r="W30" s="837"/>
      <c r="X30" s="837"/>
      <c r="Y30" s="837"/>
      <c r="Z30" s="837"/>
      <c r="AA30" s="827"/>
      <c r="AB30" s="827"/>
      <c r="AC30" s="827"/>
      <c r="AD30" s="827"/>
      <c r="AE30" s="827"/>
      <c r="AF30" s="827"/>
      <c r="AG30" s="829"/>
      <c r="AH30" s="829"/>
      <c r="AI30" s="829"/>
      <c r="AJ30" s="829"/>
      <c r="AK30" s="829"/>
      <c r="AL30" s="829"/>
      <c r="AM30" s="26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8"/>
      <c r="CN30" s="28"/>
      <c r="CO30" s="28"/>
      <c r="CP30" s="28"/>
      <c r="CQ30" s="28"/>
    </row>
    <row r="31" spans="2:95" s="24" customFormat="1" ht="12" customHeight="1">
      <c r="B31" s="25"/>
      <c r="C31" s="835"/>
      <c r="D31" s="835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6"/>
      <c r="P31" s="836"/>
      <c r="Q31" s="836"/>
      <c r="R31" s="836"/>
      <c r="S31" s="836"/>
      <c r="T31" s="836"/>
      <c r="U31" s="837"/>
      <c r="V31" s="837"/>
      <c r="W31" s="837"/>
      <c r="X31" s="837"/>
      <c r="Y31" s="837"/>
      <c r="Z31" s="837"/>
      <c r="AA31" s="827"/>
      <c r="AB31" s="827"/>
      <c r="AC31" s="827"/>
      <c r="AD31" s="827"/>
      <c r="AE31" s="827"/>
      <c r="AF31" s="827"/>
      <c r="AG31" s="829"/>
      <c r="AH31" s="829"/>
      <c r="AI31" s="829"/>
      <c r="AJ31" s="829"/>
      <c r="AK31" s="829"/>
      <c r="AL31" s="829"/>
      <c r="AM31" s="26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8"/>
      <c r="CN31" s="28"/>
      <c r="CO31" s="28"/>
      <c r="CP31" s="28"/>
      <c r="CQ31" s="28"/>
    </row>
    <row r="32" spans="2:95" s="24" customFormat="1" ht="12" customHeight="1">
      <c r="B32" s="25"/>
      <c r="C32" s="835"/>
      <c r="D32" s="835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6"/>
      <c r="P32" s="836"/>
      <c r="Q32" s="836"/>
      <c r="R32" s="836"/>
      <c r="S32" s="836"/>
      <c r="T32" s="836"/>
      <c r="U32" s="837"/>
      <c r="V32" s="837"/>
      <c r="W32" s="837"/>
      <c r="X32" s="837"/>
      <c r="Y32" s="837"/>
      <c r="Z32" s="837"/>
      <c r="AA32" s="827"/>
      <c r="AB32" s="827"/>
      <c r="AC32" s="827"/>
      <c r="AD32" s="827"/>
      <c r="AE32" s="827"/>
      <c r="AF32" s="827"/>
      <c r="AG32" s="829"/>
      <c r="AH32" s="829"/>
      <c r="AI32" s="829"/>
      <c r="AJ32" s="829"/>
      <c r="AK32" s="829"/>
      <c r="AL32" s="829"/>
      <c r="AM32" s="26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8"/>
      <c r="CN32" s="28"/>
      <c r="CO32" s="28"/>
      <c r="CP32" s="28"/>
      <c r="CQ32" s="28"/>
    </row>
    <row r="33" spans="2:95" s="24" customFormat="1" ht="12" customHeight="1">
      <c r="B33" s="25"/>
      <c r="C33" s="843"/>
      <c r="D33" s="843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  <c r="T33" s="844"/>
      <c r="U33" s="845"/>
      <c r="V33" s="845"/>
      <c r="W33" s="845"/>
      <c r="X33" s="845"/>
      <c r="Y33" s="845"/>
      <c r="Z33" s="845"/>
      <c r="AA33" s="846"/>
      <c r="AB33" s="846"/>
      <c r="AC33" s="846"/>
      <c r="AD33" s="846"/>
      <c r="AE33" s="846"/>
      <c r="AF33" s="846"/>
      <c r="AG33" s="847"/>
      <c r="AH33" s="847"/>
      <c r="AI33" s="847"/>
      <c r="AJ33" s="847"/>
      <c r="AK33" s="847"/>
      <c r="AL33" s="847"/>
      <c r="AM33" s="26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8"/>
      <c r="CN33" s="28"/>
      <c r="CO33" s="28"/>
      <c r="CP33" s="28"/>
      <c r="CQ33" s="28"/>
    </row>
    <row r="34" spans="2:95" s="24" customFormat="1" ht="12" customHeight="1">
      <c r="B34" s="25"/>
      <c r="C34" s="660" t="s">
        <v>521</v>
      </c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0"/>
      <c r="AK34" s="660"/>
      <c r="AL34" s="660"/>
      <c r="AM34" s="26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8"/>
      <c r="CN34" s="28"/>
      <c r="CO34" s="28"/>
      <c r="CP34" s="28"/>
      <c r="CQ34" s="28"/>
    </row>
    <row r="35" spans="2:95" s="24" customFormat="1" ht="12" customHeight="1">
      <c r="B35" s="25"/>
      <c r="C35" s="839"/>
      <c r="D35" s="839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840"/>
      <c r="S35" s="840"/>
      <c r="T35" s="840"/>
      <c r="U35" s="841"/>
      <c r="V35" s="841"/>
      <c r="W35" s="841"/>
      <c r="X35" s="841"/>
      <c r="Y35" s="841"/>
      <c r="Z35" s="841"/>
      <c r="AA35" s="842"/>
      <c r="AB35" s="842"/>
      <c r="AC35" s="842"/>
      <c r="AD35" s="842"/>
      <c r="AE35" s="842"/>
      <c r="AF35" s="842"/>
      <c r="AG35" s="838"/>
      <c r="AH35" s="838"/>
      <c r="AI35" s="838"/>
      <c r="AJ35" s="838"/>
      <c r="AK35" s="838"/>
      <c r="AL35" s="838"/>
      <c r="AM35" s="26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8"/>
      <c r="CN35" s="28"/>
      <c r="CO35" s="28"/>
      <c r="CP35" s="28"/>
      <c r="CQ35" s="28"/>
    </row>
    <row r="36" spans="2:95" s="24" customFormat="1" ht="12" customHeight="1">
      <c r="B36" s="25"/>
      <c r="C36" s="835"/>
      <c r="D36" s="835"/>
      <c r="E36" s="836"/>
      <c r="F36" s="836"/>
      <c r="G36" s="836"/>
      <c r="H36" s="836"/>
      <c r="I36" s="836"/>
      <c r="J36" s="836"/>
      <c r="K36" s="836"/>
      <c r="L36" s="836"/>
      <c r="M36" s="836"/>
      <c r="N36" s="836"/>
      <c r="O36" s="836"/>
      <c r="P36" s="836"/>
      <c r="Q36" s="836"/>
      <c r="R36" s="836"/>
      <c r="S36" s="836"/>
      <c r="T36" s="836"/>
      <c r="U36" s="837"/>
      <c r="V36" s="837"/>
      <c r="W36" s="837"/>
      <c r="X36" s="837"/>
      <c r="Y36" s="837"/>
      <c r="Z36" s="837"/>
      <c r="AA36" s="827"/>
      <c r="AB36" s="827"/>
      <c r="AC36" s="827"/>
      <c r="AD36" s="827"/>
      <c r="AE36" s="827"/>
      <c r="AF36" s="827"/>
      <c r="AG36" s="829"/>
      <c r="AH36" s="829"/>
      <c r="AI36" s="829"/>
      <c r="AJ36" s="829"/>
      <c r="AK36" s="829"/>
      <c r="AL36" s="829"/>
      <c r="AM36" s="26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28"/>
      <c r="CO36" s="28"/>
      <c r="CP36" s="28"/>
      <c r="CQ36" s="28"/>
    </row>
    <row r="37" spans="2:95" s="24" customFormat="1" ht="12" customHeight="1">
      <c r="B37" s="25"/>
      <c r="C37" s="835"/>
      <c r="D37" s="835"/>
      <c r="E37" s="836"/>
      <c r="F37" s="836"/>
      <c r="G37" s="836"/>
      <c r="H37" s="836"/>
      <c r="I37" s="836"/>
      <c r="J37" s="836"/>
      <c r="K37" s="836"/>
      <c r="L37" s="836"/>
      <c r="M37" s="836"/>
      <c r="N37" s="836"/>
      <c r="O37" s="836"/>
      <c r="P37" s="836"/>
      <c r="Q37" s="836"/>
      <c r="R37" s="836"/>
      <c r="S37" s="836"/>
      <c r="T37" s="836"/>
      <c r="U37" s="837"/>
      <c r="V37" s="837"/>
      <c r="W37" s="837"/>
      <c r="X37" s="837"/>
      <c r="Y37" s="837"/>
      <c r="Z37" s="837"/>
      <c r="AA37" s="827"/>
      <c r="AB37" s="827"/>
      <c r="AC37" s="827"/>
      <c r="AD37" s="827"/>
      <c r="AE37" s="827"/>
      <c r="AF37" s="827"/>
      <c r="AG37" s="829"/>
      <c r="AH37" s="829"/>
      <c r="AI37" s="829"/>
      <c r="AJ37" s="829"/>
      <c r="AK37" s="829"/>
      <c r="AL37" s="829"/>
      <c r="AM37" s="26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8"/>
      <c r="CN37" s="28"/>
      <c r="CO37" s="28"/>
      <c r="CP37" s="28"/>
      <c r="CQ37" s="28"/>
    </row>
    <row r="38" spans="2:95" s="24" customFormat="1" ht="12" customHeight="1">
      <c r="B38" s="25"/>
      <c r="C38" s="835"/>
      <c r="D38" s="835"/>
      <c r="E38" s="836"/>
      <c r="F38" s="836"/>
      <c r="G38" s="836"/>
      <c r="H38" s="836"/>
      <c r="I38" s="836"/>
      <c r="J38" s="836"/>
      <c r="K38" s="836"/>
      <c r="L38" s="836"/>
      <c r="M38" s="836"/>
      <c r="N38" s="836"/>
      <c r="O38" s="836"/>
      <c r="P38" s="836"/>
      <c r="Q38" s="836"/>
      <c r="R38" s="836"/>
      <c r="S38" s="836"/>
      <c r="T38" s="836"/>
      <c r="U38" s="837"/>
      <c r="V38" s="837"/>
      <c r="W38" s="837"/>
      <c r="X38" s="837"/>
      <c r="Y38" s="837"/>
      <c r="Z38" s="837"/>
      <c r="AA38" s="827"/>
      <c r="AB38" s="827"/>
      <c r="AC38" s="827"/>
      <c r="AD38" s="827"/>
      <c r="AE38" s="827"/>
      <c r="AF38" s="827"/>
      <c r="AG38" s="829"/>
      <c r="AH38" s="829"/>
      <c r="AI38" s="829"/>
      <c r="AJ38" s="829"/>
      <c r="AK38" s="829"/>
      <c r="AL38" s="829"/>
      <c r="AM38" s="26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8"/>
      <c r="CN38" s="28"/>
      <c r="CO38" s="28"/>
      <c r="CP38" s="28"/>
      <c r="CQ38" s="28"/>
    </row>
    <row r="39" spans="2:95" s="24" customFormat="1" ht="12" customHeight="1">
      <c r="B39" s="25"/>
      <c r="C39" s="835"/>
      <c r="D39" s="835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7"/>
      <c r="V39" s="837"/>
      <c r="W39" s="837"/>
      <c r="X39" s="837"/>
      <c r="Y39" s="837"/>
      <c r="Z39" s="837"/>
      <c r="AA39" s="827"/>
      <c r="AB39" s="827"/>
      <c r="AC39" s="827"/>
      <c r="AD39" s="827"/>
      <c r="AE39" s="827"/>
      <c r="AF39" s="827"/>
      <c r="AG39" s="829"/>
      <c r="AH39" s="829"/>
      <c r="AI39" s="829"/>
      <c r="AJ39" s="829"/>
      <c r="AK39" s="829"/>
      <c r="AL39" s="829"/>
      <c r="AM39" s="26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8"/>
      <c r="CN39" s="28"/>
      <c r="CO39" s="28"/>
      <c r="CP39" s="28"/>
      <c r="CQ39" s="28"/>
    </row>
    <row r="40" spans="2:95" s="24" customFormat="1" ht="12" customHeight="1">
      <c r="B40" s="25"/>
      <c r="C40" s="835"/>
      <c r="D40" s="835"/>
      <c r="E40" s="836"/>
      <c r="F40" s="836"/>
      <c r="G40" s="836"/>
      <c r="H40" s="836"/>
      <c r="I40" s="836"/>
      <c r="J40" s="836"/>
      <c r="K40" s="836"/>
      <c r="L40" s="836"/>
      <c r="M40" s="836"/>
      <c r="N40" s="836"/>
      <c r="O40" s="836"/>
      <c r="P40" s="836"/>
      <c r="Q40" s="836"/>
      <c r="R40" s="836"/>
      <c r="S40" s="836"/>
      <c r="T40" s="836"/>
      <c r="U40" s="837"/>
      <c r="V40" s="837"/>
      <c r="W40" s="837"/>
      <c r="X40" s="837"/>
      <c r="Y40" s="837"/>
      <c r="Z40" s="837"/>
      <c r="AA40" s="827"/>
      <c r="AB40" s="827"/>
      <c r="AC40" s="827"/>
      <c r="AD40" s="827"/>
      <c r="AE40" s="827"/>
      <c r="AF40" s="827"/>
      <c r="AG40" s="829"/>
      <c r="AH40" s="829"/>
      <c r="AI40" s="829"/>
      <c r="AJ40" s="829"/>
      <c r="AK40" s="829"/>
      <c r="AL40" s="829"/>
      <c r="AM40" s="26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8"/>
      <c r="CN40" s="28"/>
      <c r="CO40" s="28"/>
      <c r="CP40" s="28"/>
      <c r="CQ40" s="28"/>
    </row>
    <row r="41" spans="2:95" s="24" customFormat="1" ht="12" customHeight="1">
      <c r="B41" s="25"/>
      <c r="C41" s="835"/>
      <c r="D41" s="835"/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36"/>
      <c r="P41" s="836"/>
      <c r="Q41" s="836"/>
      <c r="R41" s="836"/>
      <c r="S41" s="836"/>
      <c r="T41" s="836"/>
      <c r="U41" s="837"/>
      <c r="V41" s="837"/>
      <c r="W41" s="837"/>
      <c r="X41" s="837"/>
      <c r="Y41" s="837"/>
      <c r="Z41" s="837"/>
      <c r="AA41" s="827"/>
      <c r="AB41" s="827"/>
      <c r="AC41" s="827"/>
      <c r="AD41" s="827"/>
      <c r="AE41" s="827"/>
      <c r="AF41" s="827"/>
      <c r="AG41" s="829"/>
      <c r="AH41" s="829"/>
      <c r="AI41" s="829"/>
      <c r="AJ41" s="829"/>
      <c r="AK41" s="829"/>
      <c r="AL41" s="829"/>
      <c r="AM41" s="26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8"/>
      <c r="CN41" s="28"/>
      <c r="CO41" s="28"/>
      <c r="CP41" s="28"/>
      <c r="CQ41" s="28"/>
    </row>
    <row r="42" spans="2:95" s="24" customFormat="1" ht="12" customHeight="1">
      <c r="B42" s="25"/>
      <c r="C42" s="835"/>
      <c r="D42" s="835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7"/>
      <c r="V42" s="837"/>
      <c r="W42" s="837"/>
      <c r="X42" s="837"/>
      <c r="Y42" s="837"/>
      <c r="Z42" s="837"/>
      <c r="AA42" s="827"/>
      <c r="AB42" s="827"/>
      <c r="AC42" s="827"/>
      <c r="AD42" s="827"/>
      <c r="AE42" s="827"/>
      <c r="AF42" s="827"/>
      <c r="AG42" s="829"/>
      <c r="AH42" s="829"/>
      <c r="AI42" s="829"/>
      <c r="AJ42" s="829"/>
      <c r="AK42" s="829"/>
      <c r="AL42" s="829"/>
      <c r="AM42" s="26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8"/>
      <c r="CN42" s="28"/>
      <c r="CO42" s="28"/>
      <c r="CP42" s="28"/>
      <c r="CQ42" s="28"/>
    </row>
    <row r="43" spans="2:95" s="24" customFormat="1" ht="12" customHeight="1">
      <c r="B43" s="25"/>
      <c r="C43" s="835"/>
      <c r="D43" s="835"/>
      <c r="E43" s="836"/>
      <c r="F43" s="836"/>
      <c r="G43" s="836"/>
      <c r="H43" s="836"/>
      <c r="I43" s="836"/>
      <c r="J43" s="836"/>
      <c r="K43" s="836"/>
      <c r="L43" s="836"/>
      <c r="M43" s="836"/>
      <c r="N43" s="836"/>
      <c r="O43" s="836"/>
      <c r="P43" s="836"/>
      <c r="Q43" s="836"/>
      <c r="R43" s="836"/>
      <c r="S43" s="836"/>
      <c r="T43" s="836"/>
      <c r="U43" s="837"/>
      <c r="V43" s="837"/>
      <c r="W43" s="837"/>
      <c r="X43" s="837"/>
      <c r="Y43" s="837"/>
      <c r="Z43" s="837"/>
      <c r="AA43" s="827"/>
      <c r="AB43" s="827"/>
      <c r="AC43" s="827"/>
      <c r="AD43" s="827"/>
      <c r="AE43" s="827"/>
      <c r="AF43" s="827"/>
      <c r="AG43" s="829"/>
      <c r="AH43" s="829"/>
      <c r="AI43" s="829"/>
      <c r="AJ43" s="829"/>
      <c r="AK43" s="829"/>
      <c r="AL43" s="829"/>
      <c r="AM43" s="26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8"/>
      <c r="CN43" s="28"/>
      <c r="CO43" s="28"/>
      <c r="CP43" s="28"/>
      <c r="CQ43" s="28"/>
    </row>
    <row r="44" spans="2:95" s="24" customFormat="1" ht="12" customHeight="1">
      <c r="B44" s="25"/>
      <c r="C44" s="835"/>
      <c r="D44" s="835"/>
      <c r="E44" s="836"/>
      <c r="F44" s="836"/>
      <c r="G44" s="836"/>
      <c r="H44" s="836"/>
      <c r="I44" s="836"/>
      <c r="J44" s="836"/>
      <c r="K44" s="836"/>
      <c r="L44" s="836"/>
      <c r="M44" s="836"/>
      <c r="N44" s="836"/>
      <c r="O44" s="836"/>
      <c r="P44" s="836"/>
      <c r="Q44" s="836"/>
      <c r="R44" s="836"/>
      <c r="S44" s="836"/>
      <c r="T44" s="836"/>
      <c r="U44" s="837"/>
      <c r="V44" s="837"/>
      <c r="W44" s="837"/>
      <c r="X44" s="837"/>
      <c r="Y44" s="837"/>
      <c r="Z44" s="837"/>
      <c r="AA44" s="827"/>
      <c r="AB44" s="827"/>
      <c r="AC44" s="827"/>
      <c r="AD44" s="827"/>
      <c r="AE44" s="827"/>
      <c r="AF44" s="827"/>
      <c r="AG44" s="829"/>
      <c r="AH44" s="829"/>
      <c r="AI44" s="829"/>
      <c r="AJ44" s="829"/>
      <c r="AK44" s="829"/>
      <c r="AL44" s="829"/>
      <c r="AM44" s="26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8"/>
      <c r="CN44" s="28"/>
      <c r="CO44" s="28"/>
      <c r="CP44" s="28"/>
      <c r="CQ44" s="28"/>
    </row>
    <row r="45" spans="2:95" s="24" customFormat="1" ht="12" customHeight="1">
      <c r="B45" s="25"/>
      <c r="C45" s="835"/>
      <c r="D45" s="835"/>
      <c r="E45" s="836"/>
      <c r="F45" s="836"/>
      <c r="G45" s="836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836"/>
      <c r="T45" s="836"/>
      <c r="U45" s="837"/>
      <c r="V45" s="837"/>
      <c r="W45" s="837"/>
      <c r="X45" s="837"/>
      <c r="Y45" s="837"/>
      <c r="Z45" s="837"/>
      <c r="AA45" s="827"/>
      <c r="AB45" s="827"/>
      <c r="AC45" s="827"/>
      <c r="AD45" s="827"/>
      <c r="AE45" s="827"/>
      <c r="AF45" s="827"/>
      <c r="AG45" s="829"/>
      <c r="AH45" s="829"/>
      <c r="AI45" s="829"/>
      <c r="AJ45" s="829"/>
      <c r="AK45" s="829"/>
      <c r="AL45" s="829"/>
      <c r="AM45" s="26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8"/>
      <c r="CN45" s="28"/>
      <c r="CO45" s="28"/>
      <c r="CP45" s="28"/>
      <c r="CQ45" s="28"/>
    </row>
    <row r="46" spans="2:95" s="24" customFormat="1" ht="12" customHeight="1">
      <c r="B46" s="25"/>
      <c r="C46" s="835"/>
      <c r="D46" s="835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836"/>
      <c r="T46" s="836"/>
      <c r="U46" s="837"/>
      <c r="V46" s="837"/>
      <c r="W46" s="837"/>
      <c r="X46" s="837"/>
      <c r="Y46" s="837"/>
      <c r="Z46" s="837"/>
      <c r="AA46" s="827"/>
      <c r="AB46" s="827"/>
      <c r="AC46" s="827"/>
      <c r="AD46" s="827"/>
      <c r="AE46" s="827"/>
      <c r="AF46" s="827"/>
      <c r="AG46" s="829"/>
      <c r="AH46" s="829"/>
      <c r="AI46" s="829"/>
      <c r="AJ46" s="829"/>
      <c r="AK46" s="829"/>
      <c r="AL46" s="829"/>
      <c r="AM46" s="26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8"/>
      <c r="CN46" s="28"/>
      <c r="CO46" s="28"/>
      <c r="CP46" s="28"/>
      <c r="CQ46" s="28"/>
    </row>
    <row r="47" spans="2:95" s="24" customFormat="1" ht="12" customHeight="1">
      <c r="B47" s="25"/>
      <c r="C47" s="835"/>
      <c r="D47" s="835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7"/>
      <c r="V47" s="837"/>
      <c r="W47" s="837"/>
      <c r="X47" s="837"/>
      <c r="Y47" s="837"/>
      <c r="Z47" s="837"/>
      <c r="AA47" s="827"/>
      <c r="AB47" s="827"/>
      <c r="AC47" s="827"/>
      <c r="AD47" s="827"/>
      <c r="AE47" s="827"/>
      <c r="AF47" s="827"/>
      <c r="AG47" s="829"/>
      <c r="AH47" s="829"/>
      <c r="AI47" s="829"/>
      <c r="AJ47" s="829"/>
      <c r="AK47" s="829"/>
      <c r="AL47" s="829"/>
      <c r="AM47" s="26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</row>
    <row r="48" spans="2:95" s="24" customFormat="1" ht="12" customHeight="1">
      <c r="B48" s="25"/>
      <c r="C48" s="835"/>
      <c r="D48" s="835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7"/>
      <c r="V48" s="837"/>
      <c r="W48" s="837"/>
      <c r="X48" s="837"/>
      <c r="Y48" s="837"/>
      <c r="Z48" s="837"/>
      <c r="AA48" s="827"/>
      <c r="AB48" s="827"/>
      <c r="AC48" s="827"/>
      <c r="AD48" s="827"/>
      <c r="AE48" s="827"/>
      <c r="AF48" s="827"/>
      <c r="AG48" s="829"/>
      <c r="AH48" s="829"/>
      <c r="AI48" s="829"/>
      <c r="AJ48" s="829"/>
      <c r="AK48" s="829"/>
      <c r="AL48" s="829"/>
      <c r="AM48" s="26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</row>
    <row r="49" spans="2:39" s="24" customFormat="1" ht="12" customHeight="1">
      <c r="B49" s="25"/>
      <c r="C49" s="835"/>
      <c r="D49" s="835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7"/>
      <c r="V49" s="837"/>
      <c r="W49" s="837"/>
      <c r="X49" s="837"/>
      <c r="Y49" s="837"/>
      <c r="Z49" s="837"/>
      <c r="AA49" s="827"/>
      <c r="AB49" s="827"/>
      <c r="AC49" s="827"/>
      <c r="AD49" s="827"/>
      <c r="AE49" s="827"/>
      <c r="AF49" s="827"/>
      <c r="AG49" s="829"/>
      <c r="AH49" s="829"/>
      <c r="AI49" s="829"/>
      <c r="AJ49" s="829"/>
      <c r="AK49" s="829"/>
      <c r="AL49" s="829"/>
      <c r="AM49" s="26"/>
    </row>
    <row r="50" spans="2:39" s="24" customFormat="1" ht="12" customHeight="1">
      <c r="B50" s="25"/>
      <c r="C50" s="835"/>
      <c r="D50" s="835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7"/>
      <c r="V50" s="837"/>
      <c r="W50" s="837"/>
      <c r="X50" s="837"/>
      <c r="Y50" s="837"/>
      <c r="Z50" s="837"/>
      <c r="AA50" s="827"/>
      <c r="AB50" s="827"/>
      <c r="AC50" s="827"/>
      <c r="AD50" s="827"/>
      <c r="AE50" s="827"/>
      <c r="AF50" s="827"/>
      <c r="AG50" s="829"/>
      <c r="AH50" s="829"/>
      <c r="AI50" s="829"/>
      <c r="AJ50" s="829"/>
      <c r="AK50" s="829"/>
      <c r="AL50" s="829"/>
      <c r="AM50" s="26"/>
    </row>
    <row r="51" spans="2:39" s="29" customFormat="1" ht="12" customHeight="1">
      <c r="B51" s="30"/>
      <c r="C51" s="830"/>
      <c r="D51" s="830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1"/>
      <c r="Q51" s="831"/>
      <c r="R51" s="831"/>
      <c r="S51" s="831"/>
      <c r="T51" s="831"/>
      <c r="U51" s="832"/>
      <c r="V51" s="832"/>
      <c r="W51" s="832"/>
      <c r="X51" s="832"/>
      <c r="Y51" s="832"/>
      <c r="Z51" s="832"/>
      <c r="AA51" s="833"/>
      <c r="AB51" s="833"/>
      <c r="AC51" s="833"/>
      <c r="AD51" s="833"/>
      <c r="AE51" s="833"/>
      <c r="AF51" s="833"/>
      <c r="AG51" s="834"/>
      <c r="AH51" s="834"/>
      <c r="AI51" s="834"/>
      <c r="AJ51" s="834"/>
      <c r="AK51" s="834"/>
      <c r="AL51" s="834"/>
      <c r="AM51" s="31"/>
    </row>
    <row r="52" spans="2:39" s="29" customFormat="1" ht="10.5">
      <c r="B52" s="30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0"/>
      <c r="AF52" s="60"/>
      <c r="AG52" s="60"/>
      <c r="AH52" s="60"/>
      <c r="AI52" s="60"/>
      <c r="AJ52" s="60"/>
      <c r="AK52" s="60"/>
      <c r="AL52" s="60"/>
      <c r="AM52" s="31"/>
    </row>
    <row r="53" spans="2:39" s="9" customFormat="1" ht="10.5">
      <c r="B53" s="7"/>
      <c r="C53" s="63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5"/>
      <c r="AH53" s="65"/>
      <c r="AI53" s="65"/>
      <c r="AJ53" s="65"/>
      <c r="AK53" s="65"/>
      <c r="AL53" s="65"/>
      <c r="AM53" s="8"/>
    </row>
    <row r="54" spans="2:100" ht="10.5" customHeight="1">
      <c r="B54" s="5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19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6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</row>
    <row r="55" spans="2:39" s="29" customFormat="1" ht="12" customHeight="1">
      <c r="B55" s="30"/>
      <c r="C55" s="62"/>
      <c r="D55" s="62"/>
      <c r="E55" s="62"/>
      <c r="F55" s="62"/>
      <c r="G55" s="62"/>
      <c r="H55" s="62"/>
      <c r="I55" s="62"/>
      <c r="J55" s="68"/>
      <c r="K55" s="68"/>
      <c r="L55" s="68"/>
      <c r="M55" s="68"/>
      <c r="N55" s="68"/>
      <c r="O55" s="68"/>
      <c r="P55" s="68"/>
      <c r="Q55" s="68"/>
      <c r="R55" s="66"/>
      <c r="S55" s="114"/>
      <c r="T55" s="114"/>
      <c r="U55" s="114"/>
      <c r="V55" s="114"/>
      <c r="W55" s="114"/>
      <c r="X55" s="114"/>
      <c r="Y55" s="114"/>
      <c r="Z55" s="62"/>
      <c r="AA55" s="115"/>
      <c r="AB55" s="115"/>
      <c r="AC55" s="115"/>
      <c r="AD55" s="115"/>
      <c r="AE55" s="115"/>
      <c r="AF55" s="115"/>
      <c r="AG55" s="115"/>
      <c r="AH55" s="62"/>
      <c r="AI55" s="62"/>
      <c r="AJ55" s="62"/>
      <c r="AK55" s="62"/>
      <c r="AL55" s="62"/>
      <c r="AM55" s="31"/>
    </row>
    <row r="56" spans="1:39" ht="11.25" thickBot="1">
      <c r="A56" s="17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1"/>
    </row>
    <row r="58" s="83" customFormat="1" ht="10.5"/>
    <row r="59" s="83" customFormat="1" ht="10.5"/>
    <row r="60" s="83" customFormat="1" ht="10.5"/>
    <row r="61" s="83" customFormat="1" ht="10.5"/>
    <row r="62" s="83" customFormat="1" ht="10.5"/>
    <row r="63" s="83" customFormat="1" ht="10.5"/>
    <row r="64" s="83" customFormat="1" ht="10.5"/>
    <row r="65" s="83" customFormat="1" ht="10.5"/>
    <row r="66" spans="1:22" s="83" customFormat="1" ht="10.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1:22" s="83" customFormat="1" ht="10.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</row>
    <row r="68" spans="1:22" s="83" customFormat="1" ht="10.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</row>
    <row r="69" spans="1:22" s="83" customFormat="1" ht="10.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1:22" s="83" customFormat="1" ht="10.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s="83" customFormat="1" ht="10.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="83" customFormat="1" ht="10.5"/>
    <row r="73" s="83" customFormat="1" ht="10.5"/>
    <row r="74" s="83" customFormat="1" ht="10.5"/>
    <row r="75" s="83" customFormat="1" ht="10.5"/>
    <row r="76" s="83" customFormat="1" ht="10.5"/>
    <row r="77" s="83" customFormat="1" ht="10.5"/>
    <row r="78" s="83" customFormat="1" ht="10.5"/>
    <row r="79" s="83" customFormat="1" ht="10.5"/>
    <row r="80" s="83" customFormat="1" ht="10.5"/>
    <row r="81" s="83" customFormat="1" ht="10.5"/>
    <row r="82" s="83" customFormat="1" ht="10.5"/>
    <row r="83" s="83" customFormat="1" ht="10.5"/>
    <row r="156" spans="1:23" ht="10.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</row>
    <row r="157" spans="1:23" ht="10.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</row>
    <row r="158" spans="1:23" ht="10.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</row>
    <row r="159" spans="1:23" ht="10.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</row>
    <row r="160" spans="1:23" ht="10.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</row>
    <row r="161" spans="1:23" ht="10.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</row>
    <row r="162" spans="1:23" ht="10.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</row>
    <row r="163" spans="1:23" ht="10.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</row>
    <row r="164" spans="1:23" ht="10.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</row>
    <row r="165" spans="1:23" ht="10.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</row>
    <row r="166" spans="1:23" ht="10.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</row>
    <row r="167" spans="1:23" ht="10.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</row>
    <row r="168" spans="1:23" ht="10.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</row>
    <row r="169" spans="1:23" ht="10.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</row>
    <row r="170" spans="1:23" ht="10.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</row>
    <row r="171" spans="1:23" ht="10.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</row>
    <row r="172" spans="1:23" ht="10.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</row>
    <row r="173" spans="1:23" ht="10.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</row>
    <row r="174" spans="1:23" ht="10.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</row>
    <row r="175" spans="1:23" ht="10.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</row>
    <row r="176" spans="1:23" ht="10.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</row>
    <row r="177" spans="1:23" ht="10.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</row>
    <row r="178" spans="1:23" ht="10.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</row>
  </sheetData>
  <sheetProtection/>
  <mergeCells count="179">
    <mergeCell ref="AG22:AL22"/>
    <mergeCell ref="C23:D23"/>
    <mergeCell ref="E23:T23"/>
    <mergeCell ref="U21:Z21"/>
    <mergeCell ref="AA21:AF21"/>
    <mergeCell ref="E22:T22"/>
    <mergeCell ref="C10:AL10"/>
    <mergeCell ref="C34:AL34"/>
    <mergeCell ref="B1:AM1"/>
    <mergeCell ref="U14:Z18"/>
    <mergeCell ref="AA14:AF18"/>
    <mergeCell ref="C11:AL11"/>
    <mergeCell ref="AJ12:AL12"/>
    <mergeCell ref="BC19:BG19"/>
    <mergeCell ref="AG14:AL18"/>
    <mergeCell ref="AG19:AL19"/>
    <mergeCell ref="AG21:AL21"/>
    <mergeCell ref="C20:AL20"/>
    <mergeCell ref="AA23:AF23"/>
    <mergeCell ref="AG23:AL23"/>
    <mergeCell ref="C22:D22"/>
    <mergeCell ref="C21:D21"/>
    <mergeCell ref="E21:T21"/>
    <mergeCell ref="C14:D18"/>
    <mergeCell ref="E14:T18"/>
    <mergeCell ref="CB19:CF19"/>
    <mergeCell ref="CG19:CK19"/>
    <mergeCell ref="AO19:AR19"/>
    <mergeCell ref="AS19:AW19"/>
    <mergeCell ref="C19:D19"/>
    <mergeCell ref="E19:T19"/>
    <mergeCell ref="U19:Z19"/>
    <mergeCell ref="AA19:AF19"/>
    <mergeCell ref="U22:Z22"/>
    <mergeCell ref="AA22:AF22"/>
    <mergeCell ref="AG24:AL24"/>
    <mergeCell ref="U23:Z23"/>
    <mergeCell ref="CM19:CQ19"/>
    <mergeCell ref="BH19:BL19"/>
    <mergeCell ref="BM19:BQ19"/>
    <mergeCell ref="BR19:BV19"/>
    <mergeCell ref="BW19:CA19"/>
    <mergeCell ref="AX19:BB19"/>
    <mergeCell ref="AA26:AF26"/>
    <mergeCell ref="AG25:AL25"/>
    <mergeCell ref="C24:D24"/>
    <mergeCell ref="E24:T24"/>
    <mergeCell ref="U24:Z24"/>
    <mergeCell ref="AA24:AF24"/>
    <mergeCell ref="C25:D25"/>
    <mergeCell ref="E25:T25"/>
    <mergeCell ref="U25:Z25"/>
    <mergeCell ref="AA25:AF25"/>
    <mergeCell ref="AA28:AF28"/>
    <mergeCell ref="AG26:AL26"/>
    <mergeCell ref="C27:D27"/>
    <mergeCell ref="E27:T27"/>
    <mergeCell ref="U27:Z27"/>
    <mergeCell ref="AA27:AF27"/>
    <mergeCell ref="AG27:AL27"/>
    <mergeCell ref="C26:D26"/>
    <mergeCell ref="E26:T26"/>
    <mergeCell ref="U26:Z26"/>
    <mergeCell ref="AA30:AF30"/>
    <mergeCell ref="AG28:AL28"/>
    <mergeCell ref="C29:D29"/>
    <mergeCell ref="E29:T29"/>
    <mergeCell ref="U29:Z29"/>
    <mergeCell ref="AA29:AF29"/>
    <mergeCell ref="AG29:AL29"/>
    <mergeCell ref="C28:D28"/>
    <mergeCell ref="E28:T28"/>
    <mergeCell ref="U28:Z28"/>
    <mergeCell ref="AA32:AF32"/>
    <mergeCell ref="AG30:AL30"/>
    <mergeCell ref="C31:D31"/>
    <mergeCell ref="E31:T31"/>
    <mergeCell ref="U31:Z31"/>
    <mergeCell ref="AA31:AF31"/>
    <mergeCell ref="AG31:AL31"/>
    <mergeCell ref="C30:D30"/>
    <mergeCell ref="E30:T30"/>
    <mergeCell ref="U30:Z30"/>
    <mergeCell ref="AA35:AF35"/>
    <mergeCell ref="AG32:AL32"/>
    <mergeCell ref="C33:D33"/>
    <mergeCell ref="E33:T33"/>
    <mergeCell ref="U33:Z33"/>
    <mergeCell ref="AA33:AF33"/>
    <mergeCell ref="AG33:AL33"/>
    <mergeCell ref="C32:D32"/>
    <mergeCell ref="E32:T32"/>
    <mergeCell ref="U32:Z32"/>
    <mergeCell ref="C36:D36"/>
    <mergeCell ref="E36:T36"/>
    <mergeCell ref="U36:Z36"/>
    <mergeCell ref="C35:D35"/>
    <mergeCell ref="E35:T35"/>
    <mergeCell ref="U35:Z35"/>
    <mergeCell ref="C38:D38"/>
    <mergeCell ref="E38:T38"/>
    <mergeCell ref="U38:Z38"/>
    <mergeCell ref="AG35:AL35"/>
    <mergeCell ref="AG36:AL36"/>
    <mergeCell ref="C37:D37"/>
    <mergeCell ref="E37:T37"/>
    <mergeCell ref="U37:Z37"/>
    <mergeCell ref="AA37:AF37"/>
    <mergeCell ref="AG37:AL37"/>
    <mergeCell ref="C40:D40"/>
    <mergeCell ref="E40:T40"/>
    <mergeCell ref="U40:Z40"/>
    <mergeCell ref="AA36:AF36"/>
    <mergeCell ref="AG38:AL38"/>
    <mergeCell ref="C39:D39"/>
    <mergeCell ref="E39:T39"/>
    <mergeCell ref="U39:Z39"/>
    <mergeCell ref="AA39:AF39"/>
    <mergeCell ref="AG39:AL39"/>
    <mergeCell ref="C42:D42"/>
    <mergeCell ref="E42:T42"/>
    <mergeCell ref="U42:Z42"/>
    <mergeCell ref="AA38:AF38"/>
    <mergeCell ref="AG40:AL40"/>
    <mergeCell ref="C41:D41"/>
    <mergeCell ref="E41:T41"/>
    <mergeCell ref="U41:Z41"/>
    <mergeCell ref="AA41:AF41"/>
    <mergeCell ref="AG41:AL41"/>
    <mergeCell ref="C44:D44"/>
    <mergeCell ref="E44:T44"/>
    <mergeCell ref="U44:Z44"/>
    <mergeCell ref="AA40:AF40"/>
    <mergeCell ref="AG42:AL42"/>
    <mergeCell ref="C43:D43"/>
    <mergeCell ref="E43:T43"/>
    <mergeCell ref="U43:Z43"/>
    <mergeCell ref="AA43:AF43"/>
    <mergeCell ref="AG43:AL43"/>
    <mergeCell ref="C46:D46"/>
    <mergeCell ref="E46:T46"/>
    <mergeCell ref="U46:Z46"/>
    <mergeCell ref="AA42:AF42"/>
    <mergeCell ref="AG44:AL44"/>
    <mergeCell ref="C45:D45"/>
    <mergeCell ref="E45:T45"/>
    <mergeCell ref="U45:Z45"/>
    <mergeCell ref="AA45:AF45"/>
    <mergeCell ref="AG45:AL45"/>
    <mergeCell ref="C48:D48"/>
    <mergeCell ref="E48:T48"/>
    <mergeCell ref="U48:Z48"/>
    <mergeCell ref="AA44:AF44"/>
    <mergeCell ref="AG46:AL46"/>
    <mergeCell ref="C47:D47"/>
    <mergeCell ref="E47:T47"/>
    <mergeCell ref="U47:Z47"/>
    <mergeCell ref="AA47:AF47"/>
    <mergeCell ref="AG47:AL47"/>
    <mergeCell ref="C50:D50"/>
    <mergeCell ref="E50:T50"/>
    <mergeCell ref="U50:Z50"/>
    <mergeCell ref="AA46:AF46"/>
    <mergeCell ref="AG48:AL48"/>
    <mergeCell ref="C49:D49"/>
    <mergeCell ref="E49:T49"/>
    <mergeCell ref="U49:Z49"/>
    <mergeCell ref="AA49:AF49"/>
    <mergeCell ref="AG49:AL49"/>
    <mergeCell ref="C13:AL13"/>
    <mergeCell ref="AA50:AF50"/>
    <mergeCell ref="C54:M54"/>
    <mergeCell ref="AA48:AF48"/>
    <mergeCell ref="AG50:AL50"/>
    <mergeCell ref="C51:D51"/>
    <mergeCell ref="E51:T51"/>
    <mergeCell ref="U51:Z51"/>
    <mergeCell ref="AA51:AF51"/>
    <mergeCell ref="AG51:AL51"/>
  </mergeCells>
  <hyperlinks>
    <hyperlink ref="E7:AF7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5:P5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3:Y3" location="'НД по налогу на прибыль и сбору'!A1" display="Перейти к заполнению формы"/>
    <hyperlink ref="B3" location="'НД по НДС'!A1" display="Перейти к заполнению формы"/>
    <hyperlink ref="B3:D3" location="'НД по налогу на прибыль и сбору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BD59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3" width="2.75390625" style="329" customWidth="1"/>
    <col min="14" max="14" width="1.875" style="329" customWidth="1"/>
    <col min="15" max="17" width="2.75390625" style="329" customWidth="1"/>
    <col min="18" max="18" width="2.625" style="329" customWidth="1"/>
    <col min="19" max="19" width="1.875" style="329" customWidth="1"/>
    <col min="20" max="20" width="2.75390625" style="329" customWidth="1"/>
    <col min="21" max="22" width="2.25390625" style="329" customWidth="1"/>
    <col min="23" max="16384" width="2.75390625" style="329" customWidth="1"/>
  </cols>
  <sheetData>
    <row r="1" spans="2:56" ht="19.5" customHeight="1" thickBot="1">
      <c r="B1" s="881" t="s">
        <v>468</v>
      </c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2"/>
      <c r="AJ1" s="882"/>
      <c r="AK1" s="882"/>
      <c r="AL1" s="882"/>
      <c r="AM1" s="882"/>
      <c r="AN1" s="882"/>
      <c r="AO1" s="882"/>
      <c r="AP1" s="882"/>
      <c r="AQ1" s="882"/>
      <c r="AR1" s="882"/>
      <c r="AS1" s="882"/>
      <c r="AT1" s="882"/>
      <c r="AU1" s="882"/>
      <c r="AV1" s="882"/>
      <c r="AW1" s="882"/>
      <c r="AX1" s="882"/>
      <c r="AY1" s="882"/>
      <c r="AZ1" s="882"/>
      <c r="BA1" s="882"/>
      <c r="BB1" s="882"/>
      <c r="BC1" s="882"/>
      <c r="BD1" s="882"/>
    </row>
    <row r="2" spans="2:56" ht="12" customHeight="1">
      <c r="B2" s="330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2"/>
    </row>
    <row r="3" spans="2:56" ht="12" customHeight="1">
      <c r="B3" s="333"/>
      <c r="C3" s="863" t="s">
        <v>221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864"/>
      <c r="AL3" s="864"/>
      <c r="AM3" s="864"/>
      <c r="AN3" s="864"/>
      <c r="AO3" s="864"/>
      <c r="AP3" s="864"/>
      <c r="AQ3" s="864"/>
      <c r="AR3" s="864"/>
      <c r="AS3" s="864"/>
      <c r="AT3" s="864"/>
      <c r="AU3" s="864"/>
      <c r="AV3" s="864"/>
      <c r="AW3" s="864"/>
      <c r="AX3" s="864"/>
      <c r="AY3" s="864"/>
      <c r="AZ3" s="864"/>
      <c r="BA3" s="864"/>
      <c r="BB3" s="864"/>
      <c r="BC3" s="869"/>
      <c r="BD3" s="334"/>
    </row>
    <row r="4" spans="2:56" ht="12" customHeight="1">
      <c r="B4" s="333"/>
      <c r="C4" s="867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  <c r="AK4" s="868"/>
      <c r="AL4" s="868"/>
      <c r="AM4" s="868"/>
      <c r="AN4" s="868"/>
      <c r="AO4" s="868"/>
      <c r="AP4" s="868"/>
      <c r="AQ4" s="868"/>
      <c r="AR4" s="868"/>
      <c r="AS4" s="868"/>
      <c r="AT4" s="868"/>
      <c r="AU4" s="868"/>
      <c r="AV4" s="868"/>
      <c r="AW4" s="868"/>
      <c r="AX4" s="868"/>
      <c r="AY4" s="868"/>
      <c r="AZ4" s="868"/>
      <c r="BA4" s="868"/>
      <c r="BB4" s="868"/>
      <c r="BC4" s="871"/>
      <c r="BD4" s="334"/>
    </row>
    <row r="5" spans="2:56" ht="12" customHeight="1">
      <c r="B5" s="333"/>
      <c r="C5" s="856" t="s">
        <v>379</v>
      </c>
      <c r="D5" s="856"/>
      <c r="E5" s="856"/>
      <c r="F5" s="856" t="s">
        <v>380</v>
      </c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  <c r="AP5" s="856"/>
      <c r="AQ5" s="856"/>
      <c r="AR5" s="856" t="s">
        <v>222</v>
      </c>
      <c r="AS5" s="856"/>
      <c r="AT5" s="856"/>
      <c r="AU5" s="856"/>
      <c r="AV5" s="856"/>
      <c r="AW5" s="856"/>
      <c r="AX5" s="856"/>
      <c r="AY5" s="856"/>
      <c r="AZ5" s="856"/>
      <c r="BA5" s="856"/>
      <c r="BB5" s="856"/>
      <c r="BC5" s="856"/>
      <c r="BD5" s="334"/>
    </row>
    <row r="6" spans="2:56" ht="12" customHeight="1">
      <c r="B6" s="333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856"/>
      <c r="AC6" s="856"/>
      <c r="AD6" s="856"/>
      <c r="AE6" s="856"/>
      <c r="AF6" s="856"/>
      <c r="AG6" s="856"/>
      <c r="AH6" s="856"/>
      <c r="AI6" s="856"/>
      <c r="AJ6" s="856"/>
      <c r="AK6" s="856"/>
      <c r="AL6" s="856"/>
      <c r="AM6" s="856"/>
      <c r="AN6" s="856"/>
      <c r="AO6" s="856"/>
      <c r="AP6" s="856"/>
      <c r="AQ6" s="856"/>
      <c r="AR6" s="856"/>
      <c r="AS6" s="856"/>
      <c r="AT6" s="856"/>
      <c r="AU6" s="856"/>
      <c r="AV6" s="856"/>
      <c r="AW6" s="856"/>
      <c r="AX6" s="856"/>
      <c r="AY6" s="856"/>
      <c r="AZ6" s="856"/>
      <c r="BA6" s="856"/>
      <c r="BB6" s="856"/>
      <c r="BC6" s="856"/>
      <c r="BD6" s="334"/>
    </row>
    <row r="7" spans="2:56" ht="12" customHeight="1">
      <c r="B7" s="333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6"/>
      <c r="AA7" s="856"/>
      <c r="AB7" s="856"/>
      <c r="AC7" s="856"/>
      <c r="AD7" s="856"/>
      <c r="AE7" s="856"/>
      <c r="AF7" s="856"/>
      <c r="AG7" s="856"/>
      <c r="AH7" s="856"/>
      <c r="AI7" s="856"/>
      <c r="AJ7" s="856"/>
      <c r="AK7" s="856"/>
      <c r="AL7" s="856"/>
      <c r="AM7" s="856"/>
      <c r="AN7" s="856"/>
      <c r="AO7" s="856"/>
      <c r="AP7" s="856"/>
      <c r="AQ7" s="856"/>
      <c r="AR7" s="856"/>
      <c r="AS7" s="856"/>
      <c r="AT7" s="856"/>
      <c r="AU7" s="856"/>
      <c r="AV7" s="856"/>
      <c r="AW7" s="856"/>
      <c r="AX7" s="856"/>
      <c r="AY7" s="856"/>
      <c r="AZ7" s="856"/>
      <c r="BA7" s="856"/>
      <c r="BB7" s="856"/>
      <c r="BC7" s="856"/>
      <c r="BD7" s="334"/>
    </row>
    <row r="8" spans="2:56" ht="12" customHeight="1">
      <c r="B8" s="333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6"/>
      <c r="AM8" s="856"/>
      <c r="AN8" s="856"/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856"/>
      <c r="AZ8" s="856"/>
      <c r="BA8" s="856"/>
      <c r="BB8" s="856"/>
      <c r="BC8" s="856"/>
      <c r="BD8" s="334"/>
    </row>
    <row r="9" spans="2:56" ht="12" customHeight="1">
      <c r="B9" s="333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856"/>
      <c r="AP9" s="856"/>
      <c r="AQ9" s="856"/>
      <c r="AR9" s="856"/>
      <c r="AS9" s="856"/>
      <c r="AT9" s="856"/>
      <c r="AU9" s="856"/>
      <c r="AV9" s="856"/>
      <c r="AW9" s="856"/>
      <c r="AX9" s="856"/>
      <c r="AY9" s="856"/>
      <c r="AZ9" s="856"/>
      <c r="BA9" s="856"/>
      <c r="BB9" s="856"/>
      <c r="BC9" s="856"/>
      <c r="BD9" s="334"/>
    </row>
    <row r="10" spans="2:56" ht="12" customHeight="1">
      <c r="B10" s="333"/>
      <c r="C10" s="856"/>
      <c r="D10" s="856"/>
      <c r="E10" s="856"/>
      <c r="F10" s="863" t="s">
        <v>381</v>
      </c>
      <c r="G10" s="864"/>
      <c r="H10" s="863" t="s">
        <v>382</v>
      </c>
      <c r="I10" s="864"/>
      <c r="J10" s="869"/>
      <c r="K10" s="856" t="s">
        <v>383</v>
      </c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856"/>
      <c r="AK10" s="856"/>
      <c r="AL10" s="856"/>
      <c r="AM10" s="856"/>
      <c r="AN10" s="856"/>
      <c r="AO10" s="856"/>
      <c r="AP10" s="856"/>
      <c r="AQ10" s="856"/>
      <c r="AR10" s="856" t="s">
        <v>223</v>
      </c>
      <c r="AS10" s="856"/>
      <c r="AT10" s="856"/>
      <c r="AU10" s="856"/>
      <c r="AV10" s="856"/>
      <c r="AW10" s="856"/>
      <c r="AX10" s="856"/>
      <c r="AY10" s="856"/>
      <c r="AZ10" s="856"/>
      <c r="BA10" s="856"/>
      <c r="BB10" s="856"/>
      <c r="BC10" s="856"/>
      <c r="BD10" s="334"/>
    </row>
    <row r="11" spans="2:56" ht="12" customHeight="1">
      <c r="B11" s="333"/>
      <c r="C11" s="856"/>
      <c r="D11" s="856"/>
      <c r="E11" s="856"/>
      <c r="F11" s="865"/>
      <c r="G11" s="866"/>
      <c r="H11" s="865"/>
      <c r="I11" s="866"/>
      <c r="J11" s="870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6"/>
      <c r="AA11" s="856"/>
      <c r="AB11" s="856"/>
      <c r="AC11" s="856"/>
      <c r="AD11" s="856"/>
      <c r="AE11" s="856"/>
      <c r="AF11" s="856"/>
      <c r="AG11" s="856"/>
      <c r="AH11" s="856"/>
      <c r="AI11" s="856"/>
      <c r="AJ11" s="856"/>
      <c r="AK11" s="856"/>
      <c r="AL11" s="856"/>
      <c r="AM11" s="856"/>
      <c r="AN11" s="856"/>
      <c r="AO11" s="856"/>
      <c r="AP11" s="856"/>
      <c r="AQ11" s="856"/>
      <c r="AR11" s="856"/>
      <c r="AS11" s="856"/>
      <c r="AT11" s="856"/>
      <c r="AU11" s="856"/>
      <c r="AV11" s="856"/>
      <c r="AW11" s="856"/>
      <c r="AX11" s="856"/>
      <c r="AY11" s="856"/>
      <c r="AZ11" s="856"/>
      <c r="BA11" s="856"/>
      <c r="BB11" s="856"/>
      <c r="BC11" s="856"/>
      <c r="BD11" s="334"/>
    </row>
    <row r="12" spans="2:56" ht="12" customHeight="1">
      <c r="B12" s="333"/>
      <c r="C12" s="856"/>
      <c r="D12" s="856"/>
      <c r="E12" s="856"/>
      <c r="F12" s="865"/>
      <c r="G12" s="866"/>
      <c r="H12" s="865"/>
      <c r="I12" s="866"/>
      <c r="J12" s="870"/>
      <c r="K12" s="872" t="s">
        <v>224</v>
      </c>
      <c r="L12" s="873"/>
      <c r="M12" s="873"/>
      <c r="N12" s="874"/>
      <c r="O12" s="872" t="s">
        <v>225</v>
      </c>
      <c r="P12" s="873"/>
      <c r="Q12" s="874"/>
      <c r="R12" s="863" t="s">
        <v>384</v>
      </c>
      <c r="S12" s="864"/>
      <c r="T12" s="869"/>
      <c r="U12" s="863" t="s">
        <v>385</v>
      </c>
      <c r="V12" s="864"/>
      <c r="W12" s="869"/>
      <c r="X12" s="863" t="s">
        <v>226</v>
      </c>
      <c r="Y12" s="864"/>
      <c r="Z12" s="869"/>
      <c r="AA12" s="863" t="s">
        <v>386</v>
      </c>
      <c r="AB12" s="869"/>
      <c r="AC12" s="863" t="s">
        <v>227</v>
      </c>
      <c r="AD12" s="864"/>
      <c r="AE12" s="869"/>
      <c r="AF12" s="872" t="s">
        <v>228</v>
      </c>
      <c r="AG12" s="873"/>
      <c r="AH12" s="874"/>
      <c r="AI12" s="872" t="s">
        <v>387</v>
      </c>
      <c r="AJ12" s="873"/>
      <c r="AK12" s="874"/>
      <c r="AL12" s="856" t="s">
        <v>77</v>
      </c>
      <c r="AM12" s="856"/>
      <c r="AN12" s="856"/>
      <c r="AO12" s="856"/>
      <c r="AP12" s="856"/>
      <c r="AQ12" s="856"/>
      <c r="AR12" s="856">
        <v>1</v>
      </c>
      <c r="AS12" s="856">
        <v>2</v>
      </c>
      <c r="AT12" s="856">
        <v>3</v>
      </c>
      <c r="AU12" s="856">
        <v>4</v>
      </c>
      <c r="AV12" s="856">
        <v>5</v>
      </c>
      <c r="AW12" s="856">
        <v>6</v>
      </c>
      <c r="AX12" s="856">
        <v>7</v>
      </c>
      <c r="AY12" s="856">
        <v>8</v>
      </c>
      <c r="AZ12" s="856">
        <v>9</v>
      </c>
      <c r="BA12" s="856">
        <v>10</v>
      </c>
      <c r="BB12" s="856">
        <v>11</v>
      </c>
      <c r="BC12" s="856">
        <v>12</v>
      </c>
      <c r="BD12" s="334"/>
    </row>
    <row r="13" spans="2:56" ht="12" customHeight="1">
      <c r="B13" s="333"/>
      <c r="C13" s="856"/>
      <c r="D13" s="856"/>
      <c r="E13" s="856"/>
      <c r="F13" s="865"/>
      <c r="G13" s="866"/>
      <c r="H13" s="865"/>
      <c r="I13" s="866"/>
      <c r="J13" s="870"/>
      <c r="K13" s="875"/>
      <c r="L13" s="876"/>
      <c r="M13" s="876"/>
      <c r="N13" s="877"/>
      <c r="O13" s="875"/>
      <c r="P13" s="876"/>
      <c r="Q13" s="877"/>
      <c r="R13" s="865"/>
      <c r="S13" s="866"/>
      <c r="T13" s="870"/>
      <c r="U13" s="865"/>
      <c r="V13" s="866"/>
      <c r="W13" s="870"/>
      <c r="X13" s="865"/>
      <c r="Y13" s="866"/>
      <c r="Z13" s="870"/>
      <c r="AA13" s="865"/>
      <c r="AB13" s="870"/>
      <c r="AC13" s="865"/>
      <c r="AD13" s="866"/>
      <c r="AE13" s="870"/>
      <c r="AF13" s="875"/>
      <c r="AG13" s="876"/>
      <c r="AH13" s="877"/>
      <c r="AI13" s="875"/>
      <c r="AJ13" s="876"/>
      <c r="AK13" s="877"/>
      <c r="AL13" s="856"/>
      <c r="AM13" s="856"/>
      <c r="AN13" s="856"/>
      <c r="AO13" s="856"/>
      <c r="AP13" s="856"/>
      <c r="AQ13" s="856"/>
      <c r="AR13" s="856"/>
      <c r="AS13" s="856"/>
      <c r="AT13" s="856"/>
      <c r="AU13" s="856"/>
      <c r="AV13" s="856"/>
      <c r="AW13" s="856"/>
      <c r="AX13" s="856"/>
      <c r="AY13" s="856"/>
      <c r="AZ13" s="856"/>
      <c r="BA13" s="856"/>
      <c r="BB13" s="856"/>
      <c r="BC13" s="856"/>
      <c r="BD13" s="334"/>
    </row>
    <row r="14" spans="2:56" ht="12" customHeight="1">
      <c r="B14" s="333"/>
      <c r="C14" s="856"/>
      <c r="D14" s="856"/>
      <c r="E14" s="856"/>
      <c r="F14" s="865"/>
      <c r="G14" s="866"/>
      <c r="H14" s="865"/>
      <c r="I14" s="866"/>
      <c r="J14" s="870"/>
      <c r="K14" s="875"/>
      <c r="L14" s="876"/>
      <c r="M14" s="876"/>
      <c r="N14" s="877"/>
      <c r="O14" s="875"/>
      <c r="P14" s="876"/>
      <c r="Q14" s="877"/>
      <c r="R14" s="865"/>
      <c r="S14" s="866"/>
      <c r="T14" s="870"/>
      <c r="U14" s="865"/>
      <c r="V14" s="866"/>
      <c r="W14" s="870"/>
      <c r="X14" s="865"/>
      <c r="Y14" s="866"/>
      <c r="Z14" s="870"/>
      <c r="AA14" s="865"/>
      <c r="AB14" s="870"/>
      <c r="AC14" s="865"/>
      <c r="AD14" s="866"/>
      <c r="AE14" s="870"/>
      <c r="AF14" s="875"/>
      <c r="AG14" s="876"/>
      <c r="AH14" s="877"/>
      <c r="AI14" s="875"/>
      <c r="AJ14" s="876"/>
      <c r="AK14" s="877"/>
      <c r="AL14" s="863" t="s">
        <v>388</v>
      </c>
      <c r="AM14" s="864"/>
      <c r="AN14" s="863" t="s">
        <v>389</v>
      </c>
      <c r="AO14" s="864"/>
      <c r="AP14" s="863" t="s">
        <v>390</v>
      </c>
      <c r="AQ14" s="864"/>
      <c r="AR14" s="856"/>
      <c r="AS14" s="856"/>
      <c r="AT14" s="856"/>
      <c r="AU14" s="856"/>
      <c r="AV14" s="856"/>
      <c r="AW14" s="856"/>
      <c r="AX14" s="856"/>
      <c r="AY14" s="856"/>
      <c r="AZ14" s="856"/>
      <c r="BA14" s="856"/>
      <c r="BB14" s="856"/>
      <c r="BC14" s="856"/>
      <c r="BD14" s="334"/>
    </row>
    <row r="15" spans="2:56" ht="12" customHeight="1">
      <c r="B15" s="333"/>
      <c r="C15" s="856"/>
      <c r="D15" s="856"/>
      <c r="E15" s="856"/>
      <c r="F15" s="865"/>
      <c r="G15" s="866"/>
      <c r="H15" s="865"/>
      <c r="I15" s="866"/>
      <c r="J15" s="870"/>
      <c r="K15" s="875"/>
      <c r="L15" s="876"/>
      <c r="M15" s="876"/>
      <c r="N15" s="877"/>
      <c r="O15" s="875"/>
      <c r="P15" s="876"/>
      <c r="Q15" s="877"/>
      <c r="R15" s="865"/>
      <c r="S15" s="866"/>
      <c r="T15" s="870"/>
      <c r="U15" s="865"/>
      <c r="V15" s="866"/>
      <c r="W15" s="870"/>
      <c r="X15" s="865"/>
      <c r="Y15" s="866"/>
      <c r="Z15" s="870"/>
      <c r="AA15" s="865"/>
      <c r="AB15" s="870"/>
      <c r="AC15" s="865"/>
      <c r="AD15" s="866"/>
      <c r="AE15" s="870"/>
      <c r="AF15" s="875"/>
      <c r="AG15" s="876"/>
      <c r="AH15" s="877"/>
      <c r="AI15" s="875"/>
      <c r="AJ15" s="876"/>
      <c r="AK15" s="877"/>
      <c r="AL15" s="865"/>
      <c r="AM15" s="866"/>
      <c r="AN15" s="865"/>
      <c r="AO15" s="866"/>
      <c r="AP15" s="865"/>
      <c r="AQ15" s="866"/>
      <c r="AR15" s="856"/>
      <c r="AS15" s="856"/>
      <c r="AT15" s="856"/>
      <c r="AU15" s="856"/>
      <c r="AV15" s="856"/>
      <c r="AW15" s="856"/>
      <c r="AX15" s="856"/>
      <c r="AY15" s="856"/>
      <c r="AZ15" s="856"/>
      <c r="BA15" s="856"/>
      <c r="BB15" s="856"/>
      <c r="BC15" s="856"/>
      <c r="BD15" s="334"/>
    </row>
    <row r="16" spans="2:56" ht="12" customHeight="1">
      <c r="B16" s="333"/>
      <c r="C16" s="856"/>
      <c r="D16" s="856"/>
      <c r="E16" s="856"/>
      <c r="F16" s="865"/>
      <c r="G16" s="866"/>
      <c r="H16" s="865"/>
      <c r="I16" s="866"/>
      <c r="J16" s="870"/>
      <c r="K16" s="875"/>
      <c r="L16" s="876"/>
      <c r="M16" s="876"/>
      <c r="N16" s="877"/>
      <c r="O16" s="875"/>
      <c r="P16" s="876"/>
      <c r="Q16" s="877"/>
      <c r="R16" s="865"/>
      <c r="S16" s="866"/>
      <c r="T16" s="870"/>
      <c r="U16" s="865"/>
      <c r="V16" s="866"/>
      <c r="W16" s="870"/>
      <c r="X16" s="865"/>
      <c r="Y16" s="866"/>
      <c r="Z16" s="870"/>
      <c r="AA16" s="865"/>
      <c r="AB16" s="870"/>
      <c r="AC16" s="865"/>
      <c r="AD16" s="866"/>
      <c r="AE16" s="870"/>
      <c r="AF16" s="875"/>
      <c r="AG16" s="876"/>
      <c r="AH16" s="877"/>
      <c r="AI16" s="875"/>
      <c r="AJ16" s="876"/>
      <c r="AK16" s="877"/>
      <c r="AL16" s="865"/>
      <c r="AM16" s="866"/>
      <c r="AN16" s="865"/>
      <c r="AO16" s="866"/>
      <c r="AP16" s="865"/>
      <c r="AQ16" s="866"/>
      <c r="AR16" s="856"/>
      <c r="AS16" s="856"/>
      <c r="AT16" s="856"/>
      <c r="AU16" s="856"/>
      <c r="AV16" s="856"/>
      <c r="AW16" s="856"/>
      <c r="AX16" s="856"/>
      <c r="AY16" s="856"/>
      <c r="AZ16" s="856"/>
      <c r="BA16" s="856"/>
      <c r="BB16" s="856"/>
      <c r="BC16" s="856"/>
      <c r="BD16" s="334"/>
    </row>
    <row r="17" spans="2:56" ht="12" customHeight="1">
      <c r="B17" s="333"/>
      <c r="C17" s="856"/>
      <c r="D17" s="856"/>
      <c r="E17" s="856"/>
      <c r="F17" s="865"/>
      <c r="G17" s="866"/>
      <c r="H17" s="865"/>
      <c r="I17" s="866"/>
      <c r="J17" s="870"/>
      <c r="K17" s="875"/>
      <c r="L17" s="876"/>
      <c r="M17" s="876"/>
      <c r="N17" s="877"/>
      <c r="O17" s="875"/>
      <c r="P17" s="876"/>
      <c r="Q17" s="877"/>
      <c r="R17" s="865"/>
      <c r="S17" s="866"/>
      <c r="T17" s="870"/>
      <c r="U17" s="865"/>
      <c r="V17" s="866"/>
      <c r="W17" s="870"/>
      <c r="X17" s="865"/>
      <c r="Y17" s="866"/>
      <c r="Z17" s="870"/>
      <c r="AA17" s="865"/>
      <c r="AB17" s="870"/>
      <c r="AC17" s="865"/>
      <c r="AD17" s="866"/>
      <c r="AE17" s="870"/>
      <c r="AF17" s="875"/>
      <c r="AG17" s="876"/>
      <c r="AH17" s="877"/>
      <c r="AI17" s="875"/>
      <c r="AJ17" s="876"/>
      <c r="AK17" s="877"/>
      <c r="AL17" s="865"/>
      <c r="AM17" s="866"/>
      <c r="AN17" s="865"/>
      <c r="AO17" s="866"/>
      <c r="AP17" s="865"/>
      <c r="AQ17" s="866"/>
      <c r="AR17" s="856"/>
      <c r="AS17" s="856"/>
      <c r="AT17" s="856"/>
      <c r="AU17" s="856"/>
      <c r="AV17" s="856"/>
      <c r="AW17" s="856"/>
      <c r="AX17" s="856"/>
      <c r="AY17" s="856"/>
      <c r="AZ17" s="856"/>
      <c r="BA17" s="856"/>
      <c r="BB17" s="856"/>
      <c r="BC17" s="856"/>
      <c r="BD17" s="334"/>
    </row>
    <row r="18" spans="2:56" ht="12" customHeight="1">
      <c r="B18" s="333"/>
      <c r="C18" s="856"/>
      <c r="D18" s="856"/>
      <c r="E18" s="856"/>
      <c r="F18" s="865"/>
      <c r="G18" s="866"/>
      <c r="H18" s="865"/>
      <c r="I18" s="866"/>
      <c r="J18" s="870"/>
      <c r="K18" s="875"/>
      <c r="L18" s="876"/>
      <c r="M18" s="876"/>
      <c r="N18" s="877"/>
      <c r="O18" s="875"/>
      <c r="P18" s="876"/>
      <c r="Q18" s="877"/>
      <c r="R18" s="865"/>
      <c r="S18" s="866"/>
      <c r="T18" s="870"/>
      <c r="U18" s="865"/>
      <c r="V18" s="866"/>
      <c r="W18" s="870"/>
      <c r="X18" s="865"/>
      <c r="Y18" s="866"/>
      <c r="Z18" s="870"/>
      <c r="AA18" s="865"/>
      <c r="AB18" s="870"/>
      <c r="AC18" s="865"/>
      <c r="AD18" s="866"/>
      <c r="AE18" s="870"/>
      <c r="AF18" s="875"/>
      <c r="AG18" s="876"/>
      <c r="AH18" s="877"/>
      <c r="AI18" s="875"/>
      <c r="AJ18" s="876"/>
      <c r="AK18" s="877"/>
      <c r="AL18" s="865"/>
      <c r="AM18" s="866"/>
      <c r="AN18" s="865"/>
      <c r="AO18" s="866"/>
      <c r="AP18" s="865"/>
      <c r="AQ18" s="866"/>
      <c r="AR18" s="856"/>
      <c r="AS18" s="856"/>
      <c r="AT18" s="856"/>
      <c r="AU18" s="856"/>
      <c r="AV18" s="856"/>
      <c r="AW18" s="856"/>
      <c r="AX18" s="856"/>
      <c r="AY18" s="856"/>
      <c r="AZ18" s="856"/>
      <c r="BA18" s="856"/>
      <c r="BB18" s="856"/>
      <c r="BC18" s="856"/>
      <c r="BD18" s="334"/>
    </row>
    <row r="19" spans="2:56" ht="12" customHeight="1">
      <c r="B19" s="333"/>
      <c r="C19" s="856"/>
      <c r="D19" s="856"/>
      <c r="E19" s="856"/>
      <c r="F19" s="865"/>
      <c r="G19" s="866"/>
      <c r="H19" s="865"/>
      <c r="I19" s="866"/>
      <c r="J19" s="870"/>
      <c r="K19" s="875"/>
      <c r="L19" s="876"/>
      <c r="M19" s="876"/>
      <c r="N19" s="877"/>
      <c r="O19" s="875"/>
      <c r="P19" s="876"/>
      <c r="Q19" s="877"/>
      <c r="R19" s="865"/>
      <c r="S19" s="866"/>
      <c r="T19" s="870"/>
      <c r="U19" s="865"/>
      <c r="V19" s="866"/>
      <c r="W19" s="870"/>
      <c r="X19" s="865"/>
      <c r="Y19" s="866"/>
      <c r="Z19" s="870"/>
      <c r="AA19" s="865"/>
      <c r="AB19" s="870"/>
      <c r="AC19" s="865"/>
      <c r="AD19" s="866"/>
      <c r="AE19" s="870"/>
      <c r="AF19" s="875"/>
      <c r="AG19" s="876"/>
      <c r="AH19" s="877"/>
      <c r="AI19" s="875"/>
      <c r="AJ19" s="876"/>
      <c r="AK19" s="877"/>
      <c r="AL19" s="865"/>
      <c r="AM19" s="866"/>
      <c r="AN19" s="865"/>
      <c r="AO19" s="866"/>
      <c r="AP19" s="865"/>
      <c r="AQ19" s="866"/>
      <c r="AR19" s="856"/>
      <c r="AS19" s="856"/>
      <c r="AT19" s="856"/>
      <c r="AU19" s="856"/>
      <c r="AV19" s="856"/>
      <c r="AW19" s="856"/>
      <c r="AX19" s="856"/>
      <c r="AY19" s="856"/>
      <c r="AZ19" s="856"/>
      <c r="BA19" s="856"/>
      <c r="BB19" s="856"/>
      <c r="BC19" s="856"/>
      <c r="BD19" s="334"/>
    </row>
    <row r="20" spans="2:56" ht="12" customHeight="1">
      <c r="B20" s="333"/>
      <c r="C20" s="856"/>
      <c r="D20" s="856"/>
      <c r="E20" s="856"/>
      <c r="F20" s="865"/>
      <c r="G20" s="866"/>
      <c r="H20" s="865"/>
      <c r="I20" s="866"/>
      <c r="J20" s="870"/>
      <c r="K20" s="875"/>
      <c r="L20" s="876"/>
      <c r="M20" s="876"/>
      <c r="N20" s="877"/>
      <c r="O20" s="875"/>
      <c r="P20" s="876"/>
      <c r="Q20" s="877"/>
      <c r="R20" s="865"/>
      <c r="S20" s="866"/>
      <c r="T20" s="870"/>
      <c r="U20" s="865"/>
      <c r="V20" s="866"/>
      <c r="W20" s="870"/>
      <c r="X20" s="865"/>
      <c r="Y20" s="866"/>
      <c r="Z20" s="870"/>
      <c r="AA20" s="865"/>
      <c r="AB20" s="870"/>
      <c r="AC20" s="865"/>
      <c r="AD20" s="866"/>
      <c r="AE20" s="870"/>
      <c r="AF20" s="875"/>
      <c r="AG20" s="876"/>
      <c r="AH20" s="877"/>
      <c r="AI20" s="875"/>
      <c r="AJ20" s="876"/>
      <c r="AK20" s="877"/>
      <c r="AL20" s="865"/>
      <c r="AM20" s="866"/>
      <c r="AN20" s="865"/>
      <c r="AO20" s="866"/>
      <c r="AP20" s="865"/>
      <c r="AQ20" s="866"/>
      <c r="AR20" s="856"/>
      <c r="AS20" s="856"/>
      <c r="AT20" s="856"/>
      <c r="AU20" s="856"/>
      <c r="AV20" s="856"/>
      <c r="AW20" s="856"/>
      <c r="AX20" s="856"/>
      <c r="AY20" s="856"/>
      <c r="AZ20" s="856"/>
      <c r="BA20" s="856"/>
      <c r="BB20" s="856"/>
      <c r="BC20" s="856"/>
      <c r="BD20" s="334"/>
    </row>
    <row r="21" spans="2:56" ht="12" customHeight="1">
      <c r="B21" s="333"/>
      <c r="C21" s="856"/>
      <c r="D21" s="856"/>
      <c r="E21" s="856"/>
      <c r="F21" s="867"/>
      <c r="G21" s="868"/>
      <c r="H21" s="867"/>
      <c r="I21" s="868"/>
      <c r="J21" s="871"/>
      <c r="K21" s="878"/>
      <c r="L21" s="879"/>
      <c r="M21" s="879"/>
      <c r="N21" s="880"/>
      <c r="O21" s="878"/>
      <c r="P21" s="879"/>
      <c r="Q21" s="880"/>
      <c r="R21" s="867"/>
      <c r="S21" s="868"/>
      <c r="T21" s="871"/>
      <c r="U21" s="867"/>
      <c r="V21" s="868"/>
      <c r="W21" s="871"/>
      <c r="X21" s="867"/>
      <c r="Y21" s="868"/>
      <c r="Z21" s="871"/>
      <c r="AA21" s="867"/>
      <c r="AB21" s="871"/>
      <c r="AC21" s="867"/>
      <c r="AD21" s="868"/>
      <c r="AE21" s="871"/>
      <c r="AF21" s="878"/>
      <c r="AG21" s="879"/>
      <c r="AH21" s="880"/>
      <c r="AI21" s="878"/>
      <c r="AJ21" s="879"/>
      <c r="AK21" s="880"/>
      <c r="AL21" s="867"/>
      <c r="AM21" s="868"/>
      <c r="AN21" s="867"/>
      <c r="AO21" s="868"/>
      <c r="AP21" s="867"/>
      <c r="AQ21" s="868"/>
      <c r="AR21" s="856"/>
      <c r="AS21" s="856"/>
      <c r="AT21" s="856"/>
      <c r="AU21" s="856"/>
      <c r="AV21" s="856"/>
      <c r="AW21" s="856"/>
      <c r="AX21" s="856"/>
      <c r="AY21" s="856"/>
      <c r="AZ21" s="856"/>
      <c r="BA21" s="856"/>
      <c r="BB21" s="856"/>
      <c r="BC21" s="856"/>
      <c r="BD21" s="334"/>
    </row>
    <row r="22" spans="2:56" ht="9.75" customHeight="1">
      <c r="B22" s="333"/>
      <c r="C22" s="855">
        <v>1</v>
      </c>
      <c r="D22" s="855"/>
      <c r="E22" s="855"/>
      <c r="F22" s="855">
        <v>2</v>
      </c>
      <c r="G22" s="855"/>
      <c r="H22" s="855">
        <v>3</v>
      </c>
      <c r="I22" s="855"/>
      <c r="J22" s="855"/>
      <c r="K22" s="855">
        <v>4</v>
      </c>
      <c r="L22" s="855"/>
      <c r="M22" s="855"/>
      <c r="N22" s="855"/>
      <c r="O22" s="855">
        <v>5</v>
      </c>
      <c r="P22" s="855"/>
      <c r="Q22" s="855"/>
      <c r="R22" s="855">
        <v>6</v>
      </c>
      <c r="S22" s="855"/>
      <c r="T22" s="855"/>
      <c r="U22" s="855">
        <v>7</v>
      </c>
      <c r="V22" s="855"/>
      <c r="W22" s="855"/>
      <c r="X22" s="855">
        <v>8</v>
      </c>
      <c r="Y22" s="855"/>
      <c r="Z22" s="855"/>
      <c r="AA22" s="855">
        <v>9</v>
      </c>
      <c r="AB22" s="855"/>
      <c r="AC22" s="855">
        <v>10</v>
      </c>
      <c r="AD22" s="855"/>
      <c r="AE22" s="855"/>
      <c r="AF22" s="855">
        <v>11</v>
      </c>
      <c r="AG22" s="855"/>
      <c r="AH22" s="855"/>
      <c r="AI22" s="855">
        <v>12</v>
      </c>
      <c r="AJ22" s="855"/>
      <c r="AK22" s="855"/>
      <c r="AL22" s="855">
        <v>13</v>
      </c>
      <c r="AM22" s="855"/>
      <c r="AN22" s="855">
        <v>14</v>
      </c>
      <c r="AO22" s="855"/>
      <c r="AP22" s="855">
        <v>15</v>
      </c>
      <c r="AQ22" s="855"/>
      <c r="AR22" s="335">
        <v>16</v>
      </c>
      <c r="AS22" s="335">
        <v>17</v>
      </c>
      <c r="AT22" s="335">
        <v>18</v>
      </c>
      <c r="AU22" s="335">
        <v>19</v>
      </c>
      <c r="AV22" s="335">
        <v>20</v>
      </c>
      <c r="AW22" s="335">
        <v>21</v>
      </c>
      <c r="AX22" s="335">
        <v>22</v>
      </c>
      <c r="AY22" s="335">
        <v>23</v>
      </c>
      <c r="AZ22" s="335">
        <v>24</v>
      </c>
      <c r="BA22" s="335">
        <v>25</v>
      </c>
      <c r="BB22" s="335">
        <v>26</v>
      </c>
      <c r="BC22" s="335">
        <v>27</v>
      </c>
      <c r="BD22" s="334"/>
    </row>
    <row r="23" spans="2:56" ht="12" customHeight="1">
      <c r="B23" s="333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861"/>
      <c r="AF23" s="861"/>
      <c r="AG23" s="861"/>
      <c r="AH23" s="861"/>
      <c r="AI23" s="861"/>
      <c r="AJ23" s="861"/>
      <c r="AK23" s="861"/>
      <c r="AL23" s="862"/>
      <c r="AM23" s="862"/>
      <c r="AN23" s="861"/>
      <c r="AO23" s="861"/>
      <c r="AP23" s="862"/>
      <c r="AQ23" s="862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4"/>
    </row>
    <row r="24" spans="2:56" ht="12" customHeight="1">
      <c r="B24" s="333"/>
      <c r="C24" s="859"/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60"/>
      <c r="AM24" s="860"/>
      <c r="AN24" s="859"/>
      <c r="AO24" s="859"/>
      <c r="AP24" s="860"/>
      <c r="AQ24" s="860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4"/>
    </row>
    <row r="25" spans="2:56" ht="12" customHeight="1">
      <c r="B25" s="333"/>
      <c r="C25" s="859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60"/>
      <c r="AM25" s="860"/>
      <c r="AN25" s="859"/>
      <c r="AO25" s="859"/>
      <c r="AP25" s="860"/>
      <c r="AQ25" s="860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4"/>
    </row>
    <row r="26" spans="2:56" ht="12" customHeight="1">
      <c r="B26" s="333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59"/>
      <c r="AL26" s="860"/>
      <c r="AM26" s="860"/>
      <c r="AN26" s="859"/>
      <c r="AO26" s="859"/>
      <c r="AP26" s="860"/>
      <c r="AQ26" s="860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4"/>
    </row>
    <row r="27" spans="2:56" ht="12" customHeight="1">
      <c r="B27" s="333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859"/>
      <c r="AG27" s="859"/>
      <c r="AH27" s="859"/>
      <c r="AI27" s="859"/>
      <c r="AJ27" s="859"/>
      <c r="AK27" s="859"/>
      <c r="AL27" s="860"/>
      <c r="AM27" s="860"/>
      <c r="AN27" s="859"/>
      <c r="AO27" s="859"/>
      <c r="AP27" s="860"/>
      <c r="AQ27" s="860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4"/>
    </row>
    <row r="28" spans="2:56" ht="12" customHeight="1">
      <c r="B28" s="333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59"/>
      <c r="Y28" s="859"/>
      <c r="Z28" s="859"/>
      <c r="AA28" s="859"/>
      <c r="AB28" s="859"/>
      <c r="AC28" s="859"/>
      <c r="AD28" s="859"/>
      <c r="AE28" s="859"/>
      <c r="AF28" s="859"/>
      <c r="AG28" s="859"/>
      <c r="AH28" s="859"/>
      <c r="AI28" s="859"/>
      <c r="AJ28" s="859"/>
      <c r="AK28" s="859"/>
      <c r="AL28" s="860"/>
      <c r="AM28" s="860"/>
      <c r="AN28" s="859"/>
      <c r="AO28" s="859"/>
      <c r="AP28" s="860"/>
      <c r="AQ28" s="860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4"/>
    </row>
    <row r="29" spans="2:56" ht="12" customHeight="1">
      <c r="B29" s="333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59"/>
      <c r="Y29" s="859"/>
      <c r="Z29" s="859"/>
      <c r="AA29" s="859"/>
      <c r="AB29" s="859"/>
      <c r="AC29" s="859"/>
      <c r="AD29" s="859"/>
      <c r="AE29" s="859"/>
      <c r="AF29" s="859"/>
      <c r="AG29" s="859"/>
      <c r="AH29" s="859"/>
      <c r="AI29" s="859"/>
      <c r="AJ29" s="859"/>
      <c r="AK29" s="859"/>
      <c r="AL29" s="860"/>
      <c r="AM29" s="860"/>
      <c r="AN29" s="859"/>
      <c r="AO29" s="859"/>
      <c r="AP29" s="860"/>
      <c r="AQ29" s="860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4"/>
    </row>
    <row r="30" spans="2:56" ht="12" customHeight="1">
      <c r="B30" s="333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8"/>
      <c r="AK30" s="858"/>
      <c r="AL30" s="857"/>
      <c r="AM30" s="857"/>
      <c r="AN30" s="858"/>
      <c r="AO30" s="858"/>
      <c r="AP30" s="857"/>
      <c r="AQ30" s="857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4"/>
    </row>
    <row r="31" spans="2:56" s="343" customFormat="1" ht="12" customHeight="1">
      <c r="B31" s="339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2"/>
    </row>
    <row r="32" spans="2:56" s="343" customFormat="1" ht="12" customHeight="1">
      <c r="B32" s="339"/>
      <c r="C32" s="856" t="s">
        <v>391</v>
      </c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6"/>
      <c r="T32" s="856"/>
      <c r="U32" s="856"/>
      <c r="V32" s="856"/>
      <c r="W32" s="856"/>
      <c r="X32" s="856"/>
      <c r="Y32" s="856"/>
      <c r="Z32" s="856"/>
      <c r="AA32" s="856"/>
      <c r="AB32" s="856"/>
      <c r="AC32" s="856"/>
      <c r="AD32" s="856"/>
      <c r="AE32" s="856"/>
      <c r="AF32" s="856"/>
      <c r="AG32" s="856"/>
      <c r="AH32" s="856"/>
      <c r="AI32" s="856"/>
      <c r="AJ32" s="856"/>
      <c r="AK32" s="856"/>
      <c r="AL32" s="856"/>
      <c r="AM32" s="856"/>
      <c r="AN32" s="856"/>
      <c r="AO32" s="856"/>
      <c r="AP32" s="856"/>
      <c r="AQ32" s="856"/>
      <c r="AR32" s="856"/>
      <c r="AS32" s="856"/>
      <c r="AT32" s="856"/>
      <c r="AU32" s="856"/>
      <c r="AV32" s="856"/>
      <c r="AW32" s="856"/>
      <c r="AX32" s="856"/>
      <c r="AY32" s="856"/>
      <c r="AZ32" s="856"/>
      <c r="BA32" s="856"/>
      <c r="BB32" s="856"/>
      <c r="BC32" s="856"/>
      <c r="BD32" s="342"/>
    </row>
    <row r="33" spans="2:56" s="343" customFormat="1" ht="12" customHeight="1">
      <c r="B33" s="339"/>
      <c r="C33" s="856" t="s">
        <v>352</v>
      </c>
      <c r="D33" s="856"/>
      <c r="E33" s="856"/>
      <c r="F33" s="856"/>
      <c r="G33" s="856"/>
      <c r="H33" s="856" t="s">
        <v>363</v>
      </c>
      <c r="I33" s="856"/>
      <c r="J33" s="856"/>
      <c r="K33" s="856"/>
      <c r="L33" s="856" t="s">
        <v>362</v>
      </c>
      <c r="M33" s="856"/>
      <c r="N33" s="856"/>
      <c r="O33" s="856"/>
      <c r="P33" s="856" t="s">
        <v>361</v>
      </c>
      <c r="Q33" s="856"/>
      <c r="R33" s="856"/>
      <c r="S33" s="856"/>
      <c r="T33" s="856" t="s">
        <v>360</v>
      </c>
      <c r="U33" s="856"/>
      <c r="V33" s="856"/>
      <c r="W33" s="856"/>
      <c r="X33" s="856" t="s">
        <v>359</v>
      </c>
      <c r="Y33" s="856"/>
      <c r="Z33" s="856"/>
      <c r="AA33" s="856"/>
      <c r="AB33" s="856" t="s">
        <v>358</v>
      </c>
      <c r="AC33" s="856"/>
      <c r="AD33" s="856"/>
      <c r="AE33" s="856"/>
      <c r="AF33" s="856" t="s">
        <v>357</v>
      </c>
      <c r="AG33" s="856"/>
      <c r="AH33" s="856"/>
      <c r="AI33" s="856"/>
      <c r="AJ33" s="856" t="s">
        <v>356</v>
      </c>
      <c r="AK33" s="856"/>
      <c r="AL33" s="856"/>
      <c r="AM33" s="856"/>
      <c r="AN33" s="856"/>
      <c r="AO33" s="856" t="s">
        <v>355</v>
      </c>
      <c r="AP33" s="856"/>
      <c r="AQ33" s="856"/>
      <c r="AR33" s="856"/>
      <c r="AS33" s="856"/>
      <c r="AT33" s="856" t="s">
        <v>354</v>
      </c>
      <c r="AU33" s="856"/>
      <c r="AV33" s="856"/>
      <c r="AW33" s="856"/>
      <c r="AX33" s="856"/>
      <c r="AY33" s="856" t="s">
        <v>353</v>
      </c>
      <c r="AZ33" s="856"/>
      <c r="BA33" s="856"/>
      <c r="BB33" s="856"/>
      <c r="BC33" s="856"/>
      <c r="BD33" s="342"/>
    </row>
    <row r="34" spans="2:56" s="343" customFormat="1" ht="12" customHeight="1">
      <c r="B34" s="339"/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56"/>
      <c r="AG34" s="856"/>
      <c r="AH34" s="856"/>
      <c r="AI34" s="856"/>
      <c r="AJ34" s="856"/>
      <c r="AK34" s="856"/>
      <c r="AL34" s="856"/>
      <c r="AM34" s="856"/>
      <c r="AN34" s="856"/>
      <c r="AO34" s="856"/>
      <c r="AP34" s="856"/>
      <c r="AQ34" s="856"/>
      <c r="AR34" s="856"/>
      <c r="AS34" s="856"/>
      <c r="AT34" s="856"/>
      <c r="AU34" s="856"/>
      <c r="AV34" s="856"/>
      <c r="AW34" s="856"/>
      <c r="AX34" s="856"/>
      <c r="AY34" s="856"/>
      <c r="AZ34" s="856"/>
      <c r="BA34" s="856"/>
      <c r="BB34" s="856"/>
      <c r="BC34" s="856"/>
      <c r="BD34" s="342"/>
    </row>
    <row r="35" spans="2:56" s="343" customFormat="1" ht="12" customHeight="1">
      <c r="B35" s="339"/>
      <c r="C35" s="855">
        <v>1</v>
      </c>
      <c r="D35" s="855"/>
      <c r="E35" s="855"/>
      <c r="F35" s="855"/>
      <c r="G35" s="855"/>
      <c r="H35" s="855">
        <v>2</v>
      </c>
      <c r="I35" s="855"/>
      <c r="J35" s="855"/>
      <c r="K35" s="855"/>
      <c r="L35" s="855">
        <v>3</v>
      </c>
      <c r="M35" s="855"/>
      <c r="N35" s="855"/>
      <c r="O35" s="855"/>
      <c r="P35" s="855">
        <v>4</v>
      </c>
      <c r="Q35" s="855"/>
      <c r="R35" s="855"/>
      <c r="S35" s="855"/>
      <c r="T35" s="855">
        <v>5</v>
      </c>
      <c r="U35" s="855"/>
      <c r="V35" s="855"/>
      <c r="W35" s="855"/>
      <c r="X35" s="855">
        <v>6</v>
      </c>
      <c r="Y35" s="855"/>
      <c r="Z35" s="855"/>
      <c r="AA35" s="855"/>
      <c r="AB35" s="855">
        <v>7</v>
      </c>
      <c r="AC35" s="855"/>
      <c r="AD35" s="855"/>
      <c r="AE35" s="855"/>
      <c r="AF35" s="855">
        <v>8</v>
      </c>
      <c r="AG35" s="855"/>
      <c r="AH35" s="855"/>
      <c r="AI35" s="855"/>
      <c r="AJ35" s="855">
        <v>9</v>
      </c>
      <c r="AK35" s="855"/>
      <c r="AL35" s="855"/>
      <c r="AM35" s="855"/>
      <c r="AN35" s="855"/>
      <c r="AO35" s="855">
        <v>10</v>
      </c>
      <c r="AP35" s="855"/>
      <c r="AQ35" s="855"/>
      <c r="AR35" s="855"/>
      <c r="AS35" s="855"/>
      <c r="AT35" s="855">
        <v>11</v>
      </c>
      <c r="AU35" s="855"/>
      <c r="AV35" s="855"/>
      <c r="AW35" s="855"/>
      <c r="AX35" s="855"/>
      <c r="AY35" s="855">
        <v>12</v>
      </c>
      <c r="AZ35" s="855"/>
      <c r="BA35" s="855"/>
      <c r="BB35" s="855"/>
      <c r="BC35" s="855"/>
      <c r="BD35" s="342"/>
    </row>
    <row r="36" spans="2:56" s="343" customFormat="1" ht="12" customHeight="1">
      <c r="B36" s="339"/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  <c r="AL36" s="854"/>
      <c r="AM36" s="854"/>
      <c r="AN36" s="854"/>
      <c r="AO36" s="854"/>
      <c r="AP36" s="854"/>
      <c r="AQ36" s="854"/>
      <c r="AR36" s="854"/>
      <c r="AS36" s="854"/>
      <c r="AT36" s="854"/>
      <c r="AU36" s="854"/>
      <c r="AV36" s="854"/>
      <c r="AW36" s="854"/>
      <c r="AX36" s="854"/>
      <c r="AY36" s="854"/>
      <c r="AZ36" s="854"/>
      <c r="BA36" s="854"/>
      <c r="BB36" s="854"/>
      <c r="BC36" s="854"/>
      <c r="BD36" s="342"/>
    </row>
    <row r="37" spans="2:56" s="343" customFormat="1" ht="12" customHeight="1"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2"/>
    </row>
    <row r="38" spans="2:56" s="343" customFormat="1" ht="12" customHeight="1">
      <c r="B38" s="339"/>
      <c r="C38" s="340" t="s">
        <v>493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2"/>
    </row>
    <row r="39" spans="2:56" s="343" customFormat="1" ht="12" customHeight="1">
      <c r="B39" s="339"/>
      <c r="C39" s="346" t="s">
        <v>229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6"/>
      <c r="AI39" s="346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1"/>
      <c r="BC39" s="341"/>
      <c r="BD39" s="342"/>
    </row>
    <row r="40" spans="2:56" s="343" customFormat="1" ht="12" customHeight="1">
      <c r="B40" s="339"/>
      <c r="C40" s="346" t="s">
        <v>494</v>
      </c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851"/>
      <c r="Q40" s="851"/>
      <c r="R40" s="851"/>
      <c r="S40" s="851"/>
      <c r="T40" s="851"/>
      <c r="U40" s="851"/>
      <c r="V40" s="851"/>
      <c r="W40" s="851"/>
      <c r="X40" s="346"/>
      <c r="Y40" s="347"/>
      <c r="Z40" s="851"/>
      <c r="AA40" s="851"/>
      <c r="AB40" s="851"/>
      <c r="AC40" s="851"/>
      <c r="AD40" s="851"/>
      <c r="AE40" s="851"/>
      <c r="AF40" s="851"/>
      <c r="AG40" s="851"/>
      <c r="AH40" s="348"/>
      <c r="AI40" s="348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1"/>
      <c r="BC40" s="341"/>
      <c r="BD40" s="342"/>
    </row>
    <row r="41" spans="2:56" ht="12" customHeight="1">
      <c r="B41" s="333"/>
      <c r="C41" s="344"/>
      <c r="D41" s="344"/>
      <c r="E41" s="852"/>
      <c r="F41" s="852"/>
      <c r="G41" s="344"/>
      <c r="H41" s="344"/>
      <c r="I41" s="344"/>
      <c r="J41" s="344"/>
      <c r="K41" s="344"/>
      <c r="L41" s="344"/>
      <c r="M41" s="344"/>
      <c r="N41" s="344"/>
      <c r="O41" s="349"/>
      <c r="P41" s="853" t="s">
        <v>560</v>
      </c>
      <c r="Q41" s="853"/>
      <c r="R41" s="853"/>
      <c r="S41" s="853"/>
      <c r="T41" s="853"/>
      <c r="U41" s="853"/>
      <c r="V41" s="853"/>
      <c r="W41" s="853"/>
      <c r="X41" s="348"/>
      <c r="Y41" s="347"/>
      <c r="Z41" s="853" t="s">
        <v>559</v>
      </c>
      <c r="AA41" s="853"/>
      <c r="AB41" s="853"/>
      <c r="AC41" s="853"/>
      <c r="AD41" s="853"/>
      <c r="AE41" s="853"/>
      <c r="AF41" s="853"/>
      <c r="AG41" s="853"/>
      <c r="AH41" s="349"/>
      <c r="AI41" s="349"/>
      <c r="AJ41" s="349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34"/>
    </row>
    <row r="42" spans="2:56" ht="5.25" customHeight="1">
      <c r="B42" s="333"/>
      <c r="C42" s="350"/>
      <c r="D42" s="350"/>
      <c r="E42" s="350"/>
      <c r="F42" s="350"/>
      <c r="G42" s="350"/>
      <c r="H42" s="350"/>
      <c r="I42" s="350"/>
      <c r="J42" s="351"/>
      <c r="K42" s="351"/>
      <c r="L42" s="351"/>
      <c r="M42" s="351"/>
      <c r="N42" s="351"/>
      <c r="O42" s="351"/>
      <c r="P42" s="352"/>
      <c r="Q42" s="352"/>
      <c r="R42" s="352"/>
      <c r="S42" s="352"/>
      <c r="T42" s="352"/>
      <c r="U42" s="352"/>
      <c r="V42" s="352"/>
      <c r="W42" s="352"/>
      <c r="X42" s="352"/>
      <c r="Y42" s="353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34"/>
    </row>
    <row r="43" spans="2:56" ht="10.5" customHeight="1">
      <c r="B43" s="333"/>
      <c r="C43" s="354" t="s">
        <v>168</v>
      </c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34"/>
    </row>
    <row r="44" spans="2:56" ht="10.5" customHeight="1">
      <c r="B44" s="333"/>
      <c r="C44" s="354" t="s">
        <v>169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34"/>
    </row>
    <row r="45" spans="2:56" ht="10.5" customHeight="1">
      <c r="B45" s="333"/>
      <c r="C45" s="354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34"/>
    </row>
    <row r="46" spans="2:56" ht="12" customHeight="1" thickBot="1">
      <c r="B46" s="356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8"/>
    </row>
    <row r="47" ht="12" customHeight="1">
      <c r="AM47" s="359"/>
    </row>
    <row r="48" ht="12" customHeight="1">
      <c r="AM48" s="359"/>
    </row>
    <row r="49" ht="12" customHeight="1">
      <c r="AM49" s="359"/>
    </row>
    <row r="50" ht="12" customHeight="1">
      <c r="AM50" s="359"/>
    </row>
    <row r="51" ht="12" customHeight="1">
      <c r="AM51" s="359"/>
    </row>
    <row r="52" ht="12" customHeight="1">
      <c r="AM52" s="359"/>
    </row>
    <row r="53" ht="12" customHeight="1">
      <c r="AM53" s="359"/>
    </row>
    <row r="54" ht="12" customHeight="1">
      <c r="AM54" s="359"/>
    </row>
    <row r="55" ht="12" customHeight="1">
      <c r="AM55" s="359"/>
    </row>
    <row r="56" ht="12" customHeight="1">
      <c r="AM56" s="359"/>
    </row>
    <row r="57" ht="12" customHeight="1">
      <c r="AM57" s="359"/>
    </row>
    <row r="58" ht="12" customHeight="1">
      <c r="AM58" s="359"/>
    </row>
    <row r="59" ht="12" customHeight="1">
      <c r="AM59" s="359"/>
    </row>
  </sheetData>
  <sheetProtection/>
  <mergeCells count="211">
    <mergeCell ref="H10:J21"/>
    <mergeCell ref="K10:AQ11"/>
    <mergeCell ref="AR10:BC11"/>
    <mergeCell ref="K12:N21"/>
    <mergeCell ref="O12:Q21"/>
    <mergeCell ref="R12:T21"/>
    <mergeCell ref="U12:W21"/>
    <mergeCell ref="X12:Z21"/>
    <mergeCell ref="B1:BD1"/>
    <mergeCell ref="C3:BC4"/>
    <mergeCell ref="C5:E21"/>
    <mergeCell ref="F5:AQ9"/>
    <mergeCell ref="AR5:BC9"/>
    <mergeCell ref="F10:G21"/>
    <mergeCell ref="AL12:AQ13"/>
    <mergeCell ref="AR12:AR21"/>
    <mergeCell ref="AS12:AS21"/>
    <mergeCell ref="AT12:AT21"/>
    <mergeCell ref="AA12:AB21"/>
    <mergeCell ref="AC12:AE21"/>
    <mergeCell ref="AF12:AH21"/>
    <mergeCell ref="AI12:AK21"/>
    <mergeCell ref="BA12:BA21"/>
    <mergeCell ref="BB12:BB21"/>
    <mergeCell ref="AU12:AU21"/>
    <mergeCell ref="AV12:AV21"/>
    <mergeCell ref="AW12:AW21"/>
    <mergeCell ref="AX12:AX21"/>
    <mergeCell ref="C22:E22"/>
    <mergeCell ref="F22:G22"/>
    <mergeCell ref="H22:J22"/>
    <mergeCell ref="K22:N22"/>
    <mergeCell ref="BC12:BC21"/>
    <mergeCell ref="AL14:AM21"/>
    <mergeCell ref="AN14:AO21"/>
    <mergeCell ref="AP14:AQ21"/>
    <mergeCell ref="AY12:AY21"/>
    <mergeCell ref="AZ12:AZ21"/>
    <mergeCell ref="AA22:AB22"/>
    <mergeCell ref="AC22:AE22"/>
    <mergeCell ref="AF22:AH22"/>
    <mergeCell ref="AI22:AK22"/>
    <mergeCell ref="O22:Q22"/>
    <mergeCell ref="R22:T22"/>
    <mergeCell ref="U22:W22"/>
    <mergeCell ref="X22:Z22"/>
    <mergeCell ref="AL22:AM22"/>
    <mergeCell ref="AN22:AO22"/>
    <mergeCell ref="AP22:AQ22"/>
    <mergeCell ref="C23:E23"/>
    <mergeCell ref="F23:G23"/>
    <mergeCell ref="H23:J23"/>
    <mergeCell ref="K23:N23"/>
    <mergeCell ref="O23:Q23"/>
    <mergeCell ref="R23:T23"/>
    <mergeCell ref="U23:W23"/>
    <mergeCell ref="AN23:AO23"/>
    <mergeCell ref="AP23:AQ23"/>
    <mergeCell ref="X23:Z23"/>
    <mergeCell ref="AA23:AB23"/>
    <mergeCell ref="AC23:AE23"/>
    <mergeCell ref="AF23:AH23"/>
    <mergeCell ref="C24:E24"/>
    <mergeCell ref="F24:G24"/>
    <mergeCell ref="H24:J24"/>
    <mergeCell ref="K24:N24"/>
    <mergeCell ref="AI23:AK23"/>
    <mergeCell ref="AL23:AM23"/>
    <mergeCell ref="AA24:AB24"/>
    <mergeCell ref="AC24:AE24"/>
    <mergeCell ref="AF24:AH24"/>
    <mergeCell ref="AI24:AK24"/>
    <mergeCell ref="O24:Q24"/>
    <mergeCell ref="R24:T24"/>
    <mergeCell ref="U24:W24"/>
    <mergeCell ref="X24:Z24"/>
    <mergeCell ref="AL24:AM24"/>
    <mergeCell ref="AN24:AO24"/>
    <mergeCell ref="AP24:AQ24"/>
    <mergeCell ref="C25:E25"/>
    <mergeCell ref="F25:G25"/>
    <mergeCell ref="H25:J25"/>
    <mergeCell ref="K25:N25"/>
    <mergeCell ref="O25:Q25"/>
    <mergeCell ref="R25:T25"/>
    <mergeCell ref="U25:W25"/>
    <mergeCell ref="AN25:AO25"/>
    <mergeCell ref="AP25:AQ25"/>
    <mergeCell ref="X25:Z25"/>
    <mergeCell ref="AA25:AB25"/>
    <mergeCell ref="AC25:AE25"/>
    <mergeCell ref="AF25:AH25"/>
    <mergeCell ref="C26:E26"/>
    <mergeCell ref="F26:G26"/>
    <mergeCell ref="H26:J26"/>
    <mergeCell ref="K26:N26"/>
    <mergeCell ref="AI25:AK25"/>
    <mergeCell ref="AL25:AM25"/>
    <mergeCell ref="AA26:AB26"/>
    <mergeCell ref="AC26:AE26"/>
    <mergeCell ref="AF26:AH26"/>
    <mergeCell ref="AI26:AK26"/>
    <mergeCell ref="O26:Q26"/>
    <mergeCell ref="R26:T26"/>
    <mergeCell ref="U26:W26"/>
    <mergeCell ref="X26:Z26"/>
    <mergeCell ref="AL26:AM26"/>
    <mergeCell ref="AN26:AO26"/>
    <mergeCell ref="AP26:AQ26"/>
    <mergeCell ref="C27:E27"/>
    <mergeCell ref="F27:G27"/>
    <mergeCell ref="H27:J27"/>
    <mergeCell ref="K27:N27"/>
    <mergeCell ref="O27:Q27"/>
    <mergeCell ref="R27:T27"/>
    <mergeCell ref="U27:W27"/>
    <mergeCell ref="AN27:AO27"/>
    <mergeCell ref="AP27:AQ27"/>
    <mergeCell ref="X27:Z27"/>
    <mergeCell ref="AA27:AB27"/>
    <mergeCell ref="AC27:AE27"/>
    <mergeCell ref="AF27:AH27"/>
    <mergeCell ref="C28:E28"/>
    <mergeCell ref="F28:G28"/>
    <mergeCell ref="H28:J28"/>
    <mergeCell ref="K28:N28"/>
    <mergeCell ref="AI27:AK27"/>
    <mergeCell ref="AL27:AM27"/>
    <mergeCell ref="AA28:AB28"/>
    <mergeCell ref="AC28:AE28"/>
    <mergeCell ref="AF28:AH28"/>
    <mergeCell ref="AI28:AK28"/>
    <mergeCell ref="O28:Q28"/>
    <mergeCell ref="R28:T28"/>
    <mergeCell ref="U28:W28"/>
    <mergeCell ref="X28:Z28"/>
    <mergeCell ref="AL28:AM28"/>
    <mergeCell ref="AN28:AO28"/>
    <mergeCell ref="AP28:AQ28"/>
    <mergeCell ref="C29:E29"/>
    <mergeCell ref="F29:G29"/>
    <mergeCell ref="H29:J29"/>
    <mergeCell ref="K29:N29"/>
    <mergeCell ref="O29:Q29"/>
    <mergeCell ref="R29:T29"/>
    <mergeCell ref="U29:W29"/>
    <mergeCell ref="AI29:AK29"/>
    <mergeCell ref="AL29:AM29"/>
    <mergeCell ref="AN29:AO29"/>
    <mergeCell ref="AP29:AQ29"/>
    <mergeCell ref="X29:Z29"/>
    <mergeCell ref="AA29:AB29"/>
    <mergeCell ref="AC29:AE29"/>
    <mergeCell ref="AF29:AH29"/>
    <mergeCell ref="U30:W30"/>
    <mergeCell ref="X30:Z30"/>
    <mergeCell ref="C30:E30"/>
    <mergeCell ref="F30:G30"/>
    <mergeCell ref="H30:J30"/>
    <mergeCell ref="K30:N30"/>
    <mergeCell ref="AL30:AM30"/>
    <mergeCell ref="AN30:AO30"/>
    <mergeCell ref="AP30:AQ30"/>
    <mergeCell ref="C32:BC32"/>
    <mergeCell ref="AA30:AB30"/>
    <mergeCell ref="AC30:AE30"/>
    <mergeCell ref="AF30:AH30"/>
    <mergeCell ref="AI30:AK30"/>
    <mergeCell ref="O30:Q30"/>
    <mergeCell ref="R30:T30"/>
    <mergeCell ref="AT33:AX34"/>
    <mergeCell ref="AY33:BC34"/>
    <mergeCell ref="T33:W34"/>
    <mergeCell ref="X33:AA34"/>
    <mergeCell ref="AB33:AE34"/>
    <mergeCell ref="AF33:AI34"/>
    <mergeCell ref="C35:G35"/>
    <mergeCell ref="H35:K35"/>
    <mergeCell ref="L35:O35"/>
    <mergeCell ref="P35:S35"/>
    <mergeCell ref="AJ33:AN34"/>
    <mergeCell ref="AO33:AS34"/>
    <mergeCell ref="C33:G34"/>
    <mergeCell ref="H33:K34"/>
    <mergeCell ref="L33:O34"/>
    <mergeCell ref="P33:S34"/>
    <mergeCell ref="AJ35:AN35"/>
    <mergeCell ref="AO35:AS35"/>
    <mergeCell ref="AT35:AX35"/>
    <mergeCell ref="AY35:BC35"/>
    <mergeCell ref="T35:W35"/>
    <mergeCell ref="X35:AA35"/>
    <mergeCell ref="AB35:AE35"/>
    <mergeCell ref="AF35:AI35"/>
    <mergeCell ref="AO36:AS36"/>
    <mergeCell ref="AT36:AX36"/>
    <mergeCell ref="AY36:BC36"/>
    <mergeCell ref="T36:W36"/>
    <mergeCell ref="X36:AA36"/>
    <mergeCell ref="AB36:AE36"/>
    <mergeCell ref="AF36:AI36"/>
    <mergeCell ref="P40:W40"/>
    <mergeCell ref="Z40:AG40"/>
    <mergeCell ref="E41:F41"/>
    <mergeCell ref="P41:W41"/>
    <mergeCell ref="Z41:AG41"/>
    <mergeCell ref="AJ36:AN36"/>
    <mergeCell ref="C36:G36"/>
    <mergeCell ref="H36:K36"/>
    <mergeCell ref="L36:O36"/>
    <mergeCell ref="P36:S3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87" customWidth="1"/>
    <col min="3" max="3" width="102.875" style="87" customWidth="1"/>
    <col min="4" max="50" width="2.75390625" style="87" customWidth="1"/>
    <col min="51" max="16384" width="9.125" style="87" customWidth="1"/>
  </cols>
  <sheetData>
    <row r="1" spans="2:42" s="84" customFormat="1" ht="15" customHeight="1">
      <c r="B1" s="883" t="s">
        <v>469</v>
      </c>
      <c r="C1" s="883"/>
      <c r="D1" s="88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2:27" s="72" customFormat="1" ht="15" customHeight="1" thickBot="1">
      <c r="B2" s="884" t="s">
        <v>571</v>
      </c>
      <c r="C2" s="884"/>
      <c r="D2" s="88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V2" s="74"/>
      <c r="W2" s="74"/>
      <c r="X2" s="74"/>
      <c r="Y2" s="74"/>
      <c r="Z2" s="74"/>
      <c r="AA2" s="74"/>
    </row>
    <row r="3" spans="1:21" ht="12" customHeight="1">
      <c r="A3" s="88"/>
      <c r="B3" s="89"/>
      <c r="C3" s="90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2" customHeight="1">
      <c r="A4" s="93"/>
      <c r="B4" s="94"/>
      <c r="C4" s="360" t="s">
        <v>113</v>
      </c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51" ht="12" customHeight="1">
      <c r="A5" s="93"/>
      <c r="B5" s="94"/>
      <c r="C5" s="360" t="s">
        <v>230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</row>
    <row r="6" spans="1:32" ht="12" customHeight="1">
      <c r="A6" s="93"/>
      <c r="B6" s="94"/>
      <c r="C6" s="360" t="s">
        <v>311</v>
      </c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2" customHeight="1">
      <c r="A7" s="93"/>
      <c r="B7" s="94"/>
      <c r="C7" s="360" t="s">
        <v>332</v>
      </c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2" customHeight="1">
      <c r="A8" s="93"/>
      <c r="B8" s="94"/>
      <c r="C8" s="360" t="s">
        <v>312</v>
      </c>
      <c r="D8" s="95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4" ht="12" customHeight="1">
      <c r="A9" s="93"/>
      <c r="B9" s="94"/>
      <c r="C9" s="361" t="s">
        <v>178</v>
      </c>
      <c r="D9" s="95"/>
    </row>
    <row r="10" spans="1:4" ht="12" customHeight="1">
      <c r="A10" s="93"/>
      <c r="B10" s="94"/>
      <c r="C10" s="99"/>
      <c r="D10" s="95"/>
    </row>
    <row r="11" spans="1:21" ht="24" customHeight="1">
      <c r="A11" s="93"/>
      <c r="B11" s="94"/>
      <c r="C11" s="100" t="s">
        <v>319</v>
      </c>
      <c r="D11" s="95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2" customHeight="1">
      <c r="A12" s="93"/>
      <c r="B12" s="94"/>
      <c r="C12" s="100" t="s">
        <v>320</v>
      </c>
      <c r="D12" s="102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2" customHeight="1">
      <c r="A13" s="93"/>
      <c r="B13" s="94"/>
      <c r="C13" s="101"/>
      <c r="D13" s="102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2" customHeight="1">
      <c r="A14" s="93"/>
      <c r="B14" s="94"/>
      <c r="C14" s="103" t="s">
        <v>370</v>
      </c>
      <c r="D14" s="102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4" ht="12" customHeight="1">
      <c r="A15" s="93"/>
      <c r="B15" s="94"/>
      <c r="C15" s="103" t="s">
        <v>114</v>
      </c>
      <c r="D15" s="102"/>
    </row>
    <row r="16" spans="1:4" ht="12" customHeight="1">
      <c r="A16" s="93"/>
      <c r="B16" s="94"/>
      <c r="C16" s="104"/>
      <c r="D16" s="102"/>
    </row>
    <row r="17" spans="1:4" ht="10.5">
      <c r="A17" s="93"/>
      <c r="B17" s="94"/>
      <c r="C17" s="123" t="s">
        <v>231</v>
      </c>
      <c r="D17" s="102"/>
    </row>
    <row r="18" spans="1:4" ht="21">
      <c r="A18" s="93"/>
      <c r="B18" s="94"/>
      <c r="C18" s="123" t="s">
        <v>232</v>
      </c>
      <c r="D18" s="102"/>
    </row>
    <row r="19" spans="1:4" ht="42">
      <c r="A19" s="93"/>
      <c r="B19" s="94"/>
      <c r="C19" s="139" t="s">
        <v>171</v>
      </c>
      <c r="D19" s="102"/>
    </row>
    <row r="20" spans="1:4" ht="52.5">
      <c r="A20" s="93"/>
      <c r="B20" s="94"/>
      <c r="C20" s="139" t="s">
        <v>172</v>
      </c>
      <c r="D20" s="102"/>
    </row>
    <row r="21" spans="1:4" ht="23.25" customHeight="1">
      <c r="A21" s="93"/>
      <c r="B21" s="94"/>
      <c r="C21" s="123" t="s">
        <v>522</v>
      </c>
      <c r="D21" s="102"/>
    </row>
    <row r="22" spans="1:4" ht="10.5">
      <c r="A22" s="93"/>
      <c r="B22" s="94"/>
      <c r="C22" s="123" t="s">
        <v>233</v>
      </c>
      <c r="D22" s="102"/>
    </row>
    <row r="23" spans="1:4" ht="27" customHeight="1">
      <c r="A23" s="93"/>
      <c r="B23" s="94"/>
      <c r="C23" s="123" t="s">
        <v>234</v>
      </c>
      <c r="D23" s="102"/>
    </row>
    <row r="24" spans="1:4" ht="112.5" customHeight="1">
      <c r="A24" s="93"/>
      <c r="B24" s="94"/>
      <c r="C24" s="139" t="s">
        <v>173</v>
      </c>
      <c r="D24" s="102"/>
    </row>
    <row r="25" spans="1:4" ht="21">
      <c r="A25" s="93"/>
      <c r="B25" s="94"/>
      <c r="C25" s="123" t="s">
        <v>174</v>
      </c>
      <c r="D25" s="102"/>
    </row>
    <row r="26" spans="1:4" ht="55.5" customHeight="1">
      <c r="A26" s="93"/>
      <c r="B26" s="94"/>
      <c r="C26" s="139" t="s">
        <v>235</v>
      </c>
      <c r="D26" s="102"/>
    </row>
    <row r="27" spans="1:4" ht="57.75" customHeight="1">
      <c r="A27" s="93"/>
      <c r="B27" s="94"/>
      <c r="C27" s="139" t="s">
        <v>288</v>
      </c>
      <c r="D27" s="102"/>
    </row>
    <row r="28" spans="1:4" ht="99.75" customHeight="1">
      <c r="A28" s="93"/>
      <c r="B28" s="94"/>
      <c r="C28" s="139" t="s">
        <v>215</v>
      </c>
      <c r="D28" s="102"/>
    </row>
    <row r="29" spans="1:4" ht="45" customHeight="1">
      <c r="A29" s="93"/>
      <c r="B29" s="94"/>
      <c r="C29" s="139" t="s">
        <v>216</v>
      </c>
      <c r="D29" s="102"/>
    </row>
    <row r="30" spans="1:4" ht="56.25" customHeight="1">
      <c r="A30" s="93"/>
      <c r="B30" s="94"/>
      <c r="C30" s="139" t="s">
        <v>21</v>
      </c>
      <c r="D30" s="102"/>
    </row>
    <row r="31" spans="1:4" ht="44.25" customHeight="1">
      <c r="A31" s="93"/>
      <c r="B31" s="94"/>
      <c r="C31" s="139" t="s">
        <v>22</v>
      </c>
      <c r="D31" s="102"/>
    </row>
    <row r="32" spans="1:4" ht="21.75" customHeight="1">
      <c r="A32" s="93"/>
      <c r="B32" s="94"/>
      <c r="C32" s="123" t="s">
        <v>23</v>
      </c>
      <c r="D32" s="102"/>
    </row>
    <row r="33" spans="1:4" ht="10.5">
      <c r="A33" s="93"/>
      <c r="B33" s="94"/>
      <c r="C33" s="123" t="s">
        <v>289</v>
      </c>
      <c r="D33" s="102"/>
    </row>
    <row r="34" spans="1:4" ht="46.5" customHeight="1">
      <c r="A34" s="93"/>
      <c r="B34" s="94"/>
      <c r="C34" s="139" t="s">
        <v>290</v>
      </c>
      <c r="D34" s="102"/>
    </row>
    <row r="35" spans="1:4" ht="14.25" customHeight="1">
      <c r="A35" s="93"/>
      <c r="B35" s="94"/>
      <c r="C35" s="123" t="s">
        <v>24</v>
      </c>
      <c r="D35" s="102"/>
    </row>
    <row r="36" spans="1:4" ht="52.5">
      <c r="A36" s="93"/>
      <c r="B36" s="94"/>
      <c r="C36" s="139" t="s">
        <v>291</v>
      </c>
      <c r="D36" s="102"/>
    </row>
    <row r="37" spans="1:4" ht="36.75" customHeight="1">
      <c r="A37" s="93"/>
      <c r="B37" s="94"/>
      <c r="C37" s="139" t="s">
        <v>0</v>
      </c>
      <c r="D37" s="102"/>
    </row>
    <row r="38" spans="1:4" ht="70.5" customHeight="1">
      <c r="A38" s="93"/>
      <c r="B38" s="94"/>
      <c r="C38" s="139" t="s">
        <v>1</v>
      </c>
      <c r="D38" s="102"/>
    </row>
    <row r="39" spans="1:4" ht="26.25" customHeight="1">
      <c r="A39" s="93"/>
      <c r="B39" s="94"/>
      <c r="C39" s="123" t="s">
        <v>523</v>
      </c>
      <c r="D39" s="102"/>
    </row>
    <row r="40" spans="1:4" ht="49.5" customHeight="1">
      <c r="A40" s="93"/>
      <c r="B40" s="94"/>
      <c r="C40" s="139" t="s">
        <v>292</v>
      </c>
      <c r="D40" s="102"/>
    </row>
    <row r="41" spans="1:4" ht="96.75" customHeight="1">
      <c r="A41" s="93"/>
      <c r="B41" s="94"/>
      <c r="C41" s="139" t="s">
        <v>293</v>
      </c>
      <c r="D41" s="102"/>
    </row>
    <row r="42" spans="1:4" ht="34.5" customHeight="1">
      <c r="A42" s="93"/>
      <c r="B42" s="94"/>
      <c r="C42" s="139" t="s">
        <v>294</v>
      </c>
      <c r="D42" s="102"/>
    </row>
    <row r="43" spans="1:4" ht="38.25" customHeight="1">
      <c r="A43" s="93"/>
      <c r="B43" s="94"/>
      <c r="C43" s="139" t="s">
        <v>295</v>
      </c>
      <c r="D43" s="102"/>
    </row>
    <row r="44" spans="1:4" ht="39" customHeight="1">
      <c r="A44" s="93"/>
      <c r="B44" s="94"/>
      <c r="C44" s="139" t="s">
        <v>296</v>
      </c>
      <c r="D44" s="102"/>
    </row>
    <row r="45" spans="1:4" ht="102" customHeight="1">
      <c r="A45" s="93"/>
      <c r="B45" s="94"/>
      <c r="C45" s="139" t="s">
        <v>297</v>
      </c>
      <c r="D45" s="102"/>
    </row>
    <row r="46" spans="1:4" ht="31.5">
      <c r="A46" s="93"/>
      <c r="B46" s="94"/>
      <c r="C46" s="139" t="s">
        <v>298</v>
      </c>
      <c r="D46" s="102"/>
    </row>
    <row r="47" spans="1:4" ht="42">
      <c r="A47" s="93"/>
      <c r="B47" s="94"/>
      <c r="C47" s="139" t="s">
        <v>299</v>
      </c>
      <c r="D47" s="102"/>
    </row>
    <row r="48" spans="1:4" ht="24.75" customHeight="1">
      <c r="A48" s="93"/>
      <c r="B48" s="94"/>
      <c r="C48" s="123" t="s">
        <v>373</v>
      </c>
      <c r="D48" s="102"/>
    </row>
    <row r="49" spans="1:4" ht="78" customHeight="1">
      <c r="A49" s="93"/>
      <c r="B49" s="94"/>
      <c r="C49" s="139" t="s">
        <v>213</v>
      </c>
      <c r="D49" s="102"/>
    </row>
    <row r="50" spans="1:4" ht="86.25" customHeight="1">
      <c r="A50" s="93"/>
      <c r="B50" s="94"/>
      <c r="C50" s="139" t="s">
        <v>214</v>
      </c>
      <c r="D50" s="102"/>
    </row>
    <row r="51" spans="1:4" ht="87.75" customHeight="1">
      <c r="A51" s="93"/>
      <c r="B51" s="94"/>
      <c r="C51" s="139" t="s">
        <v>211</v>
      </c>
      <c r="D51" s="102"/>
    </row>
    <row r="52" spans="1:4" ht="79.5" customHeight="1">
      <c r="A52" s="93"/>
      <c r="B52" s="94"/>
      <c r="C52" s="139" t="s">
        <v>212</v>
      </c>
      <c r="D52" s="102"/>
    </row>
    <row r="53" spans="1:4" ht="39" customHeight="1">
      <c r="A53" s="93"/>
      <c r="B53" s="94"/>
      <c r="C53" s="139" t="s">
        <v>300</v>
      </c>
      <c r="D53" s="102"/>
    </row>
    <row r="54" spans="1:4" ht="81" customHeight="1">
      <c r="A54" s="93"/>
      <c r="B54" s="94"/>
      <c r="C54" s="139" t="s">
        <v>301</v>
      </c>
      <c r="D54" s="102"/>
    </row>
    <row r="55" spans="1:4" ht="31.5">
      <c r="A55" s="93"/>
      <c r="B55" s="94"/>
      <c r="C55" s="139" t="s">
        <v>2</v>
      </c>
      <c r="D55" s="102"/>
    </row>
    <row r="56" spans="1:4" ht="21">
      <c r="A56" s="93"/>
      <c r="B56" s="94"/>
      <c r="C56" s="139" t="s">
        <v>527</v>
      </c>
      <c r="D56" s="102"/>
    </row>
    <row r="57" spans="1:4" ht="90" customHeight="1">
      <c r="A57" s="93"/>
      <c r="B57" s="94"/>
      <c r="C57" s="139" t="s">
        <v>161</v>
      </c>
      <c r="D57" s="102"/>
    </row>
    <row r="58" spans="1:4" ht="42">
      <c r="A58" s="93"/>
      <c r="B58" s="94"/>
      <c r="C58" s="139" t="s">
        <v>162</v>
      </c>
      <c r="D58" s="102"/>
    </row>
    <row r="59" spans="1:4" ht="115.5" customHeight="1">
      <c r="A59" s="93"/>
      <c r="B59" s="94"/>
      <c r="C59" s="139" t="s">
        <v>3</v>
      </c>
      <c r="D59" s="102"/>
    </row>
    <row r="60" spans="1:4" ht="76.5" customHeight="1">
      <c r="A60" s="93"/>
      <c r="B60" s="94"/>
      <c r="C60" s="139" t="s">
        <v>4</v>
      </c>
      <c r="D60" s="102"/>
    </row>
    <row r="61" spans="1:4" ht="27.75" customHeight="1">
      <c r="A61" s="93"/>
      <c r="B61" s="94"/>
      <c r="C61" s="139" t="s">
        <v>374</v>
      </c>
      <c r="D61" s="102"/>
    </row>
    <row r="62" spans="1:4" ht="36.75" customHeight="1">
      <c r="A62" s="93"/>
      <c r="B62" s="94"/>
      <c r="C62" s="139" t="s">
        <v>398</v>
      </c>
      <c r="D62" s="102"/>
    </row>
    <row r="63" spans="1:4" ht="36" customHeight="1">
      <c r="A63" s="93"/>
      <c r="B63" s="94"/>
      <c r="C63" s="139" t="s">
        <v>399</v>
      </c>
      <c r="D63" s="102"/>
    </row>
    <row r="64" spans="1:4" ht="63.75" customHeight="1">
      <c r="A64" s="93"/>
      <c r="B64" s="94"/>
      <c r="C64" s="139" t="s">
        <v>5</v>
      </c>
      <c r="D64" s="102"/>
    </row>
    <row r="65" spans="1:4" ht="56.25" customHeight="1">
      <c r="A65" s="93"/>
      <c r="B65" s="94"/>
      <c r="C65" s="139" t="s">
        <v>6</v>
      </c>
      <c r="D65" s="102"/>
    </row>
    <row r="66" spans="1:4" ht="46.5" customHeight="1">
      <c r="A66" s="93"/>
      <c r="B66" s="94"/>
      <c r="C66" s="139" t="s">
        <v>7</v>
      </c>
      <c r="D66" s="102"/>
    </row>
    <row r="67" spans="1:4" ht="48.75" customHeight="1">
      <c r="A67" s="93"/>
      <c r="B67" s="94"/>
      <c r="C67" s="139" t="s">
        <v>8</v>
      </c>
      <c r="D67" s="102"/>
    </row>
    <row r="68" spans="1:4" ht="44.25" customHeight="1">
      <c r="A68" s="93"/>
      <c r="B68" s="94"/>
      <c r="C68" s="139" t="s">
        <v>9</v>
      </c>
      <c r="D68" s="102"/>
    </row>
    <row r="69" spans="1:4" ht="54.75" customHeight="1">
      <c r="A69" s="93"/>
      <c r="B69" s="94"/>
      <c r="C69" s="139" t="s">
        <v>10</v>
      </c>
      <c r="D69" s="102"/>
    </row>
    <row r="70" spans="1:4" ht="77.25" customHeight="1">
      <c r="A70" s="93"/>
      <c r="B70" s="94"/>
      <c r="C70" s="139" t="s">
        <v>11</v>
      </c>
      <c r="D70" s="102"/>
    </row>
    <row r="71" spans="1:4" ht="44.25" customHeight="1">
      <c r="A71" s="93"/>
      <c r="B71" s="94"/>
      <c r="C71" s="139" t="s">
        <v>12</v>
      </c>
      <c r="D71" s="102"/>
    </row>
    <row r="72" spans="1:4" ht="45.75" customHeight="1">
      <c r="A72" s="93"/>
      <c r="B72" s="94"/>
      <c r="C72" s="139" t="s">
        <v>13</v>
      </c>
      <c r="D72" s="102"/>
    </row>
    <row r="73" spans="1:4" ht="37.5" customHeight="1">
      <c r="A73" s="93"/>
      <c r="B73" s="94"/>
      <c r="C73" s="139" t="s">
        <v>14</v>
      </c>
      <c r="D73" s="102"/>
    </row>
    <row r="74" spans="1:4" ht="44.25" customHeight="1">
      <c r="A74" s="93"/>
      <c r="B74" s="94"/>
      <c r="C74" s="139" t="s">
        <v>15</v>
      </c>
      <c r="D74" s="102"/>
    </row>
    <row r="75" spans="1:4" ht="10.5">
      <c r="A75" s="93"/>
      <c r="B75" s="94"/>
      <c r="C75" s="139" t="s">
        <v>16</v>
      </c>
      <c r="D75" s="102"/>
    </row>
    <row r="76" spans="1:4" ht="41.25" customHeight="1">
      <c r="A76" s="93"/>
      <c r="B76" s="94"/>
      <c r="C76" s="139" t="s">
        <v>17</v>
      </c>
      <c r="D76" s="102"/>
    </row>
    <row r="77" spans="1:4" ht="60.75" customHeight="1">
      <c r="A77" s="93"/>
      <c r="B77" s="94"/>
      <c r="C77" s="139" t="s">
        <v>302</v>
      </c>
      <c r="D77" s="102"/>
    </row>
    <row r="78" spans="1:4" ht="67.5" customHeight="1">
      <c r="A78" s="93"/>
      <c r="B78" s="94"/>
      <c r="C78" s="139" t="s">
        <v>18</v>
      </c>
      <c r="D78" s="102"/>
    </row>
    <row r="79" spans="1:4" ht="31.5">
      <c r="A79" s="93"/>
      <c r="B79" s="94"/>
      <c r="C79" s="139" t="s">
        <v>303</v>
      </c>
      <c r="D79" s="102"/>
    </row>
    <row r="80" spans="1:4" ht="21">
      <c r="A80" s="93"/>
      <c r="B80" s="94"/>
      <c r="C80" s="139" t="s">
        <v>304</v>
      </c>
      <c r="D80" s="102"/>
    </row>
    <row r="81" spans="1:4" ht="31.5">
      <c r="A81" s="93"/>
      <c r="B81" s="94"/>
      <c r="C81" s="139" t="s">
        <v>305</v>
      </c>
      <c r="D81" s="102"/>
    </row>
    <row r="82" spans="1:4" ht="21">
      <c r="A82" s="93"/>
      <c r="B82" s="94"/>
      <c r="C82" s="139" t="s">
        <v>306</v>
      </c>
      <c r="D82" s="102"/>
    </row>
    <row r="83" spans="1:4" ht="21">
      <c r="A83" s="93"/>
      <c r="B83" s="94"/>
      <c r="C83" s="139" t="s">
        <v>304</v>
      </c>
      <c r="D83" s="102"/>
    </row>
    <row r="84" spans="1:4" ht="109.5" customHeight="1">
      <c r="A84" s="93"/>
      <c r="B84" s="94"/>
      <c r="C84" s="139" t="s">
        <v>428</v>
      </c>
      <c r="D84" s="102"/>
    </row>
    <row r="85" spans="1:4" ht="63">
      <c r="A85" s="93"/>
      <c r="B85" s="94"/>
      <c r="C85" s="139" t="s">
        <v>307</v>
      </c>
      <c r="D85" s="102"/>
    </row>
    <row r="86" spans="1:4" ht="42">
      <c r="A86" s="93"/>
      <c r="B86" s="94"/>
      <c r="C86" s="139" t="s">
        <v>308</v>
      </c>
      <c r="D86" s="102"/>
    </row>
    <row r="87" spans="1:4" ht="40.5" customHeight="1">
      <c r="A87" s="93"/>
      <c r="B87" s="94"/>
      <c r="C87" s="139" t="s">
        <v>176</v>
      </c>
      <c r="D87" s="102"/>
    </row>
    <row r="88" spans="1:4" ht="42">
      <c r="A88" s="93"/>
      <c r="B88" s="94"/>
      <c r="C88" s="139" t="s">
        <v>76</v>
      </c>
      <c r="D88" s="102"/>
    </row>
    <row r="89" spans="1:4" ht="31.5">
      <c r="A89" s="93"/>
      <c r="B89" s="94"/>
      <c r="C89" s="139" t="s">
        <v>309</v>
      </c>
      <c r="D89" s="102"/>
    </row>
    <row r="90" spans="1:4" ht="42">
      <c r="A90" s="93"/>
      <c r="B90" s="94"/>
      <c r="C90" s="139" t="s">
        <v>400</v>
      </c>
      <c r="D90" s="102"/>
    </row>
    <row r="91" spans="1:4" ht="73.5">
      <c r="A91" s="93"/>
      <c r="B91" s="94"/>
      <c r="C91" s="139" t="s">
        <v>79</v>
      </c>
      <c r="D91" s="102"/>
    </row>
    <row r="92" spans="1:4" ht="10.5">
      <c r="A92" s="93"/>
      <c r="B92" s="94"/>
      <c r="C92" s="139" t="s">
        <v>80</v>
      </c>
      <c r="D92" s="102"/>
    </row>
    <row r="93" spans="1:4" ht="31.5">
      <c r="A93" s="93"/>
      <c r="B93" s="94"/>
      <c r="C93" s="139" t="s">
        <v>81</v>
      </c>
      <c r="D93" s="102"/>
    </row>
    <row r="94" spans="1:4" ht="10.5">
      <c r="A94" s="93"/>
      <c r="B94" s="94"/>
      <c r="C94" s="139" t="s">
        <v>82</v>
      </c>
      <c r="D94" s="102"/>
    </row>
    <row r="95" spans="1:4" ht="31.5">
      <c r="A95" s="93"/>
      <c r="B95" s="94"/>
      <c r="C95" s="139" t="s">
        <v>83</v>
      </c>
      <c r="D95" s="102"/>
    </row>
    <row r="96" spans="1:4" ht="52.5">
      <c r="A96" s="93"/>
      <c r="B96" s="94"/>
      <c r="C96" s="139" t="s">
        <v>470</v>
      </c>
      <c r="D96" s="102"/>
    </row>
    <row r="97" spans="1:4" ht="52.5">
      <c r="A97" s="93"/>
      <c r="B97" s="94"/>
      <c r="C97" s="139" t="s">
        <v>471</v>
      </c>
      <c r="D97" s="102"/>
    </row>
    <row r="98" spans="1:4" ht="21">
      <c r="A98" s="88"/>
      <c r="B98" s="94"/>
      <c r="C98" s="139" t="s">
        <v>84</v>
      </c>
      <c r="D98" s="102"/>
    </row>
    <row r="99" spans="1:4" ht="10.5">
      <c r="A99" s="88"/>
      <c r="B99" s="94"/>
      <c r="C99" s="139"/>
      <c r="D99" s="102"/>
    </row>
    <row r="100" spans="2:4" ht="12" customHeight="1">
      <c r="B100" s="94"/>
      <c r="C100" s="103" t="s">
        <v>85</v>
      </c>
      <c r="D100" s="95"/>
    </row>
    <row r="101" spans="2:4" ht="12" customHeight="1">
      <c r="B101" s="94"/>
      <c r="C101" s="192" t="s">
        <v>365</v>
      </c>
      <c r="D101" s="95"/>
    </row>
    <row r="102" spans="2:4" ht="12" customHeight="1">
      <c r="B102" s="94"/>
      <c r="C102" s="192"/>
      <c r="D102" s="95"/>
    </row>
    <row r="103" spans="2:4" ht="21">
      <c r="B103" s="94"/>
      <c r="C103" s="178" t="s">
        <v>86</v>
      </c>
      <c r="D103" s="95"/>
    </row>
    <row r="104" spans="2:4" ht="10.5">
      <c r="B104" s="94"/>
      <c r="C104" s="178" t="s">
        <v>87</v>
      </c>
      <c r="D104" s="95"/>
    </row>
    <row r="105" spans="2:4" ht="10.5">
      <c r="B105" s="94"/>
      <c r="C105" s="178" t="s">
        <v>167</v>
      </c>
      <c r="D105" s="95"/>
    </row>
    <row r="106" spans="2:4" ht="10.5">
      <c r="B106" s="94"/>
      <c r="C106" s="178" t="s">
        <v>369</v>
      </c>
      <c r="D106" s="95"/>
    </row>
    <row r="107" spans="2:4" ht="21">
      <c r="B107" s="94"/>
      <c r="C107" s="178" t="s">
        <v>88</v>
      </c>
      <c r="D107" s="95"/>
    </row>
    <row r="108" spans="2:4" ht="10.5">
      <c r="B108" s="94"/>
      <c r="C108" s="178" t="s">
        <v>19</v>
      </c>
      <c r="D108" s="95"/>
    </row>
    <row r="109" spans="2:4" ht="21">
      <c r="B109" s="94"/>
      <c r="C109" s="178" t="s">
        <v>402</v>
      </c>
      <c r="D109" s="95"/>
    </row>
    <row r="110" spans="2:4" ht="10.5">
      <c r="B110" s="94"/>
      <c r="C110" s="178" t="s">
        <v>403</v>
      </c>
      <c r="D110" s="95"/>
    </row>
    <row r="111" spans="2:4" ht="10.5">
      <c r="B111" s="94"/>
      <c r="C111" s="178" t="s">
        <v>528</v>
      </c>
      <c r="D111" s="95"/>
    </row>
    <row r="112" spans="2:4" ht="10.5">
      <c r="B112" s="94"/>
      <c r="C112" s="178" t="s">
        <v>89</v>
      </c>
      <c r="D112" s="95"/>
    </row>
    <row r="113" spans="2:4" ht="10.5">
      <c r="B113" s="94"/>
      <c r="C113" s="178" t="s">
        <v>90</v>
      </c>
      <c r="D113" s="95"/>
    </row>
    <row r="114" spans="2:4" ht="21">
      <c r="B114" s="94"/>
      <c r="C114" s="178" t="s">
        <v>20</v>
      </c>
      <c r="D114" s="95"/>
    </row>
    <row r="115" spans="2:4" ht="10.5">
      <c r="B115" s="94"/>
      <c r="C115" s="178" t="s">
        <v>472</v>
      </c>
      <c r="D115" s="95"/>
    </row>
    <row r="116" spans="2:4" ht="21">
      <c r="B116" s="94"/>
      <c r="C116" s="178" t="s">
        <v>91</v>
      </c>
      <c r="D116" s="95"/>
    </row>
    <row r="117" spans="2:4" ht="52.5">
      <c r="B117" s="94"/>
      <c r="C117" s="362" t="s">
        <v>92</v>
      </c>
      <c r="D117" s="95"/>
    </row>
    <row r="118" spans="2:4" ht="10.5">
      <c r="B118" s="94"/>
      <c r="C118" s="178" t="s">
        <v>371</v>
      </c>
      <c r="D118" s="95"/>
    </row>
    <row r="119" spans="2:4" ht="23.25" customHeight="1">
      <c r="B119" s="94"/>
      <c r="C119" s="178" t="s">
        <v>372</v>
      </c>
      <c r="D119" s="95"/>
    </row>
    <row r="120" spans="2:4" ht="21">
      <c r="B120" s="94"/>
      <c r="C120" s="362" t="s">
        <v>93</v>
      </c>
      <c r="D120" s="95"/>
    </row>
    <row r="121" spans="2:4" ht="126">
      <c r="B121" s="94"/>
      <c r="C121" s="362" t="s">
        <v>473</v>
      </c>
      <c r="D121" s="95"/>
    </row>
    <row r="122" spans="2:4" ht="52.5">
      <c r="B122" s="94"/>
      <c r="C122" s="362" t="s">
        <v>94</v>
      </c>
      <c r="D122" s="95"/>
    </row>
    <row r="123" spans="2:4" ht="23.25" customHeight="1">
      <c r="B123" s="94"/>
      <c r="C123" s="123" t="s">
        <v>95</v>
      </c>
      <c r="D123" s="95"/>
    </row>
    <row r="124" spans="2:4" ht="21">
      <c r="B124" s="94"/>
      <c r="C124" s="139" t="s">
        <v>96</v>
      </c>
      <c r="D124" s="95"/>
    </row>
    <row r="125" spans="2:4" ht="10.5">
      <c r="B125" s="94"/>
      <c r="C125" s="139" t="s">
        <v>97</v>
      </c>
      <c r="D125" s="95"/>
    </row>
    <row r="126" spans="2:4" ht="10.5">
      <c r="B126" s="94"/>
      <c r="C126" s="139" t="s">
        <v>98</v>
      </c>
      <c r="D126" s="95"/>
    </row>
    <row r="127" spans="2:4" ht="31.5">
      <c r="B127" s="94"/>
      <c r="C127" s="139" t="s">
        <v>99</v>
      </c>
      <c r="D127" s="95"/>
    </row>
    <row r="128" spans="2:4" ht="21">
      <c r="B128" s="94"/>
      <c r="C128" s="123" t="s">
        <v>100</v>
      </c>
      <c r="D128" s="95"/>
    </row>
    <row r="129" spans="2:4" ht="42">
      <c r="B129" s="94"/>
      <c r="C129" s="139" t="s">
        <v>101</v>
      </c>
      <c r="D129" s="95"/>
    </row>
    <row r="130" spans="2:4" ht="42">
      <c r="B130" s="94"/>
      <c r="C130" s="139" t="s">
        <v>102</v>
      </c>
      <c r="D130" s="95"/>
    </row>
    <row r="131" spans="2:4" ht="21">
      <c r="B131" s="94"/>
      <c r="C131" s="139" t="s">
        <v>103</v>
      </c>
      <c r="D131" s="95"/>
    </row>
    <row r="132" spans="2:4" ht="31.5">
      <c r="B132" s="94"/>
      <c r="C132" s="139" t="s">
        <v>104</v>
      </c>
      <c r="D132" s="95"/>
    </row>
    <row r="133" spans="2:4" ht="10.5">
      <c r="B133" s="94"/>
      <c r="C133" s="139" t="s">
        <v>105</v>
      </c>
      <c r="D133" s="95"/>
    </row>
    <row r="134" spans="2:4" ht="10.5">
      <c r="B134" s="94"/>
      <c r="C134" s="139" t="s">
        <v>429</v>
      </c>
      <c r="D134" s="95"/>
    </row>
    <row r="135" spans="2:4" ht="10.5">
      <c r="B135" s="94"/>
      <c r="C135" s="139" t="s">
        <v>430</v>
      </c>
      <c r="D135" s="95"/>
    </row>
    <row r="136" spans="2:4" ht="10.5">
      <c r="B136" s="94"/>
      <c r="C136" s="139" t="s">
        <v>431</v>
      </c>
      <c r="D136" s="95"/>
    </row>
    <row r="137" spans="2:4" ht="10.5">
      <c r="B137" s="94"/>
      <c r="C137" s="139" t="s">
        <v>432</v>
      </c>
      <c r="D137" s="95"/>
    </row>
    <row r="138" spans="2:4" ht="10.5">
      <c r="B138" s="94"/>
      <c r="C138" s="123" t="s">
        <v>433</v>
      </c>
      <c r="D138" s="95"/>
    </row>
    <row r="139" spans="2:4" ht="31.5">
      <c r="B139" s="94"/>
      <c r="C139" s="139" t="s">
        <v>434</v>
      </c>
      <c r="D139" s="95"/>
    </row>
    <row r="140" spans="2:4" ht="21">
      <c r="B140" s="94"/>
      <c r="C140" s="139" t="s">
        <v>106</v>
      </c>
      <c r="D140" s="95"/>
    </row>
    <row r="141" spans="2:4" ht="21">
      <c r="B141" s="94"/>
      <c r="C141" s="123" t="s">
        <v>107</v>
      </c>
      <c r="D141" s="95"/>
    </row>
    <row r="142" spans="2:4" ht="21">
      <c r="B142" s="94"/>
      <c r="C142" s="139" t="s">
        <v>108</v>
      </c>
      <c r="D142" s="95"/>
    </row>
    <row r="143" spans="2:4" ht="52.5">
      <c r="B143" s="94"/>
      <c r="C143" s="139" t="s">
        <v>109</v>
      </c>
      <c r="D143" s="95"/>
    </row>
    <row r="144" spans="2:4" ht="21">
      <c r="B144" s="94"/>
      <c r="C144" s="139" t="s">
        <v>110</v>
      </c>
      <c r="D144" s="95"/>
    </row>
    <row r="145" spans="2:4" ht="21">
      <c r="B145" s="94"/>
      <c r="C145" s="139" t="s">
        <v>474</v>
      </c>
      <c r="D145" s="95"/>
    </row>
    <row r="146" spans="2:4" ht="21">
      <c r="B146" s="94"/>
      <c r="C146" s="139" t="s">
        <v>111</v>
      </c>
      <c r="D146" s="95"/>
    </row>
    <row r="147" spans="2:4" ht="10.5">
      <c r="B147" s="94"/>
      <c r="C147" s="139" t="s">
        <v>112</v>
      </c>
      <c r="D147" s="95"/>
    </row>
    <row r="148" spans="2:4" ht="84">
      <c r="B148" s="94"/>
      <c r="C148" s="139" t="s">
        <v>153</v>
      </c>
      <c r="D148" s="95"/>
    </row>
    <row r="149" spans="2:4" ht="31.5">
      <c r="B149" s="94"/>
      <c r="C149" s="139" t="s">
        <v>154</v>
      </c>
      <c r="D149" s="95"/>
    </row>
    <row r="150" spans="2:4" ht="42">
      <c r="B150" s="94"/>
      <c r="C150" s="139" t="s">
        <v>435</v>
      </c>
      <c r="D150" s="95"/>
    </row>
    <row r="151" spans="2:4" ht="42">
      <c r="B151" s="94"/>
      <c r="C151" s="139" t="s">
        <v>460</v>
      </c>
      <c r="D151" s="95"/>
    </row>
    <row r="152" spans="2:4" ht="31.5">
      <c r="B152" s="94"/>
      <c r="C152" s="139" t="s">
        <v>461</v>
      </c>
      <c r="D152" s="95"/>
    </row>
    <row r="153" spans="2:4" ht="42">
      <c r="B153" s="94"/>
      <c r="C153" s="139" t="s">
        <v>462</v>
      </c>
      <c r="D153" s="95"/>
    </row>
    <row r="154" spans="2:4" ht="31.5">
      <c r="B154" s="94"/>
      <c r="C154" s="139" t="s">
        <v>463</v>
      </c>
      <c r="D154" s="95"/>
    </row>
    <row r="155" spans="2:4" ht="42">
      <c r="B155" s="94"/>
      <c r="C155" s="139" t="s">
        <v>524</v>
      </c>
      <c r="D155" s="95"/>
    </row>
    <row r="156" spans="2:4" ht="31.5">
      <c r="B156" s="94"/>
      <c r="C156" s="139" t="s">
        <v>525</v>
      </c>
      <c r="D156" s="95"/>
    </row>
    <row r="157" spans="2:4" ht="21">
      <c r="B157" s="94"/>
      <c r="C157" s="139" t="s">
        <v>475</v>
      </c>
      <c r="D157" s="95"/>
    </row>
    <row r="158" spans="2:4" ht="42">
      <c r="B158" s="94"/>
      <c r="C158" s="139" t="s">
        <v>476</v>
      </c>
      <c r="D158" s="95"/>
    </row>
    <row r="159" spans="2:4" ht="31.5">
      <c r="B159" s="94"/>
      <c r="C159" s="139" t="s">
        <v>477</v>
      </c>
      <c r="D159" s="95"/>
    </row>
    <row r="160" spans="2:4" ht="31.5">
      <c r="B160" s="94"/>
      <c r="C160" s="139" t="s">
        <v>478</v>
      </c>
      <c r="D160" s="95"/>
    </row>
    <row r="161" spans="2:4" ht="21">
      <c r="B161" s="94"/>
      <c r="C161" s="139" t="s">
        <v>479</v>
      </c>
      <c r="D161" s="95"/>
    </row>
    <row r="162" spans="2:4" ht="21">
      <c r="B162" s="94"/>
      <c r="C162" s="139" t="s">
        <v>480</v>
      </c>
      <c r="D162" s="95"/>
    </row>
    <row r="163" spans="2:4" ht="21">
      <c r="B163" s="94"/>
      <c r="C163" s="139" t="s">
        <v>481</v>
      </c>
      <c r="D163" s="95"/>
    </row>
    <row r="164" spans="2:4" ht="21">
      <c r="B164" s="94"/>
      <c r="C164" s="139" t="s">
        <v>482</v>
      </c>
      <c r="D164" s="95"/>
    </row>
    <row r="165" spans="2:4" ht="35.25" customHeight="1">
      <c r="B165" s="94"/>
      <c r="C165" s="139" t="s">
        <v>155</v>
      </c>
      <c r="D165" s="95"/>
    </row>
    <row r="166" spans="2:4" ht="88.5" customHeight="1">
      <c r="B166" s="94"/>
      <c r="C166" s="139" t="s">
        <v>156</v>
      </c>
      <c r="D166" s="95"/>
    </row>
    <row r="167" spans="2:4" ht="63">
      <c r="B167" s="94"/>
      <c r="C167" s="139" t="s">
        <v>157</v>
      </c>
      <c r="D167" s="95"/>
    </row>
    <row r="168" spans="2:4" ht="31.5">
      <c r="B168" s="94"/>
      <c r="C168" s="139" t="s">
        <v>158</v>
      </c>
      <c r="D168" s="95"/>
    </row>
    <row r="169" spans="2:4" ht="21">
      <c r="B169" s="94"/>
      <c r="C169" s="139" t="s">
        <v>159</v>
      </c>
      <c r="D169" s="95"/>
    </row>
    <row r="170" spans="2:4" ht="31.5">
      <c r="B170" s="94"/>
      <c r="C170" s="139" t="s">
        <v>160</v>
      </c>
      <c r="D170" s="95"/>
    </row>
    <row r="171" spans="2:4" ht="10.5">
      <c r="B171" s="94"/>
      <c r="C171" s="139"/>
      <c r="D171" s="95"/>
    </row>
    <row r="172" spans="2:4" ht="12" customHeight="1" thickBot="1">
      <c r="B172" s="105"/>
      <c r="C172" s="106"/>
      <c r="D172" s="107"/>
    </row>
  </sheetData>
  <sheetProtection/>
  <mergeCells count="2">
    <mergeCell ref="B1:D1"/>
    <mergeCell ref="B2:D2"/>
  </mergeCells>
  <hyperlinks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7:AF7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8:AF8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2:Y2" location="'НД по налогу на прибыль и сбору'!A1" display="Перейти к заполнению формы"/>
    <hyperlink ref="B2" location="'НД по НДС'!A1" display="Перейти к заполнению формы"/>
    <hyperlink ref="B2:D2" location="'НД по налогу на прибыль и сбору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2020-02-24T10:58:32Z</cp:lastPrinted>
  <dcterms:created xsi:type="dcterms:W3CDTF">2003-10-18T11:05:50Z</dcterms:created>
  <dcterms:modified xsi:type="dcterms:W3CDTF">2021-03-17T09:15:42Z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