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'Расчет'!$C$3:$AL$30</definedName>
  </definedNames>
  <calcPr fullCalcOnLoad="1"/>
</workbook>
</file>

<file path=xl/comments1.xml><?xml version="1.0" encoding="utf-8"?>
<comments xmlns="http://schemas.openxmlformats.org/spreadsheetml/2006/main">
  <authors>
    <author>dulebo</author>
    <author>Дмитрий</author>
    <author>SH</author>
  </authors>
  <commentList>
    <comment ref="C13" authorId="0">
      <text>
        <r>
          <rPr>
            <sz val="8"/>
            <rFont val="Tahoma"/>
            <family val="2"/>
          </rPr>
          <t>По объектам, финансируемым с привлечением бюджетных средств, размер текущего аванса не должен превышать 70 % стоимости строительных работ, планируемых к выполнению в расчетном месяце (за вычетом суммы целевого аванса, предполагаемого к освоению в этом месяце). 
По объектам, финансируемым без привлечения бюджетных средств, по соглашению сторон могут определяться иные размеры авансов, направления и порядок их использования</t>
        </r>
      </text>
    </comment>
    <comment ref="C14" authorId="0">
      <text>
        <r>
          <rPr>
            <sz val="8"/>
            <rFont val="Tahoma"/>
            <family val="2"/>
          </rPr>
          <t xml:space="preserve">Конкретные размеры авансов (процент авансирования), сроки и порядок их перечисления определяются в договоре строительного подряда с учетом характера объекта, условий строительства и других факторов. Так, выделение авансов осуществляется в соответствии с графиком платежей, который предусматривает непрерывное финансирование объекта. Однако в договоре целесообразно предусмотреть возможность перечисления авансов только при направлении в адрес заказчика до оговоренной даты письменной заявки на выделение аванса. При этом в заявке следует обязательно указать месяц отработки, вид и конкретную сумму аванса
</t>
        </r>
      </text>
    </comment>
    <comment ref="C15" authorId="1">
      <text>
        <r>
          <rPr>
            <sz val="8"/>
            <rFont val="Tahoma"/>
            <family val="2"/>
          </rPr>
          <t>Процент за пользование чужими денежными средствами определяется исходя из размера ставки рефинансирования Нацбанка действующей на день подписания заказчиком акта сдачи-приемки работ</t>
        </r>
      </text>
    </comment>
    <comment ref="C12" authorId="0">
      <text>
        <r>
          <rPr>
            <sz val="8"/>
            <rFont val="Tahoma"/>
            <family val="2"/>
          </rPr>
          <t xml:space="preserve">Перечень материальных ресурсов, на приобретение которых в договоре может предусматриваться выплата целевых авансов, приведен в приложении к Правилам заключения и исполнения договоров строительного подряда, утвержденным постановлением Совета Министров РБ от 15.09.1998 № 1450.
Пунктом 58 Правил установлено, что полученные бюджетные средства в виде целевых авансов должны быть отработаны в течение 4 месяцев с даты их получения, если иное не установлено законодательством.
Не использованные или использованные подрядчиком не по назначению целевые авансы подлежат возврату заказчику по его требованию с уплатой процентов за пользование чужими денежными средствами.
При этом согласно письму РНТЦ от 14.05.2012 № 07-1245 подтверждением использования целевого аванса по целевому назначению является фактическое приобретение тех материальных ресурсов, на закупку которых выдавался целевой аванс. </t>
        </r>
      </text>
    </comment>
    <comment ref="C20" authorId="0">
      <text>
        <r>
          <rPr>
            <sz val="8"/>
            <rFont val="Tahoma"/>
            <family val="2"/>
          </rPr>
          <t xml:space="preserve">Зачет подлежащей уплате суммы процентов за пользование чужими денежными средствами в счет оплаты выполненных строительных работ не допускается. Однако, на практике для удобства стороны часто отражают сумму процентов в справке о стоимости выполненных работ и затратах С-3 (С-3а) по строке «другие суммы, учитываемые при расчетах за выполненные строительно-монтажные работы». Данную сумму можно отразить справочно.
</t>
        </r>
      </text>
    </comment>
    <comment ref="AE7" authorId="2">
      <text>
        <r>
          <rPr>
            <sz val="8"/>
            <rFont val="Tahoma"/>
            <family val="2"/>
          </rPr>
          <t>дата поступления денежных средств на расчетный счет подрядчика</t>
        </r>
      </text>
    </comment>
    <comment ref="AE8" authorId="2">
      <text>
        <r>
          <rPr>
            <sz val="8"/>
            <rFont val="Tahoma"/>
            <family val="2"/>
          </rPr>
          <t>дата подписания заказчиком актов сдачи-приемки работ, на которые выдавался аванс</t>
        </r>
      </text>
    </comment>
    <comment ref="AE9" authorId="2">
      <text>
        <r>
          <rPr>
            <sz val="8"/>
            <rFont val="Tahoma"/>
            <family val="2"/>
          </rPr>
          <t>Период пользования чужими денежными средствами определяется с даты получения аванса до даты подписания заказчиком актов сдачи-приемки работ, на которые выдавался аванс</t>
        </r>
      </text>
    </comment>
    <comment ref="AE11" authorId="2">
      <text>
        <r>
          <rPr>
            <sz val="8"/>
            <rFont val="Tahoma"/>
            <family val="2"/>
          </rPr>
          <t>В расчет, как правило, принимается сумма выполнения текущего месяца без учета стоимости оборудования, так как оборудование может приобретаться по условиям договора за счет целевого аванса.
Перечень материальных ресурсов, на приобретение которых в договоре может предусматриваться выплата целевых авансов, приведен в приложении к Правилам заключения и исполнения договоров строительного подряда, утвержденным постановлением Совета Министров РБ от 15.09.1998 № 1450.
Расчет не предполагает ситуацию, когда сумма целевого аванса превышает стоимость выполненных работ. Однако, поскольку такая ситуация на практике может иметь место, то рекомендуем в договоре строительного подряда оговорить такую возможность, а также порядок действий сторон при ее возникновении</t>
        </r>
      </text>
    </comment>
    <comment ref="AE12" authorId="2">
      <text>
        <r>
          <rPr>
            <sz val="8"/>
            <rFont val="Tahoma"/>
            <family val="2"/>
          </rPr>
          <t>В расчет принимается сумма целевых авансов в размере стоимости материальных ресурсов, приобретенных за их счет и включенных (предусмотренных к включению) в стоимость выполненных строительных работ в расчетном периоде</t>
        </r>
      </text>
    </comment>
    <comment ref="AE18" authorId="2">
      <text>
        <r>
          <rPr>
            <sz val="8"/>
            <rFont val="Tahoma"/>
            <family val="2"/>
          </rPr>
          <t>Сумма отработанного аванса определяется как произведение стоимости фактически выполненных строительных работ на установленный договором процент авансирования без учета суммы целевого аванса</t>
        </r>
      </text>
    </comment>
    <comment ref="AE19" authorId="2">
      <text>
        <r>
          <rPr>
            <sz val="8"/>
            <rFont val="Tahoma"/>
            <family val="2"/>
          </rPr>
          <t>Сумма неотработанного аванса, определяемая как разница между суммой аванса, фактически полученного подрядчиком для выполнения строительных работ в периоде, принятом за расчетный, и суммой отработанного аванса</t>
        </r>
      </text>
    </comment>
    <comment ref="AE20" authorId="2">
      <text>
        <r>
          <rPr>
            <sz val="8"/>
            <rFont val="Tahoma"/>
            <family val="2"/>
          </rPr>
          <t>Сумма к оплате в Справке С-3 определяется без учета суммы целевого и текущего аванса. При наличии переходящего остатка текущего аванса формула возвращает значение ноль.</t>
        </r>
      </text>
    </comment>
    <comment ref="AE21" authorId="2">
      <text>
        <r>
          <rPr>
            <sz val="8"/>
            <rFont val="Tahoma"/>
            <family val="2"/>
          </rPr>
          <t>В строке выводится сумма неотработанного аванса, которая зачтена за счет выполнения, но подлежит индексации в виде процентов за пользование чужими денежными средствами</t>
        </r>
      </text>
    </comment>
    <comment ref="AE22" authorId="2">
      <text>
        <r>
          <rPr>
            <sz val="8"/>
            <rFont val="Tahoma"/>
            <family val="2"/>
          </rPr>
          <t>При недостаточности выполнения для покрытия всей суммы текущего аванса незачтенная часть переходит на следующий месяц и подлежит последующей индексации в следующем месяце. При этом период пользования данной суммой будет исчисляться с момента выделения общей суммы аванса и до отработки указанного переходящего остатка</t>
        </r>
      </text>
    </comment>
    <comment ref="AE23" authorId="2">
      <text>
        <r>
          <rPr>
            <sz val="8"/>
            <rFont val="Tahoma"/>
            <family val="2"/>
          </rPr>
          <t>Общая сумма процентов, начисленная по неотработанной части аванса, при условии отсутствия переходящего остатка выделенного аванса.</t>
        </r>
      </text>
    </comment>
    <comment ref="AE24" authorId="2">
      <text>
        <r>
          <rPr>
            <sz val="8"/>
            <rFont val="Tahoma"/>
            <family val="2"/>
          </rPr>
          <t>Проценты за пользование чужими денежными средствами, начисленные на сумму неотработанного аванса, подрядчик уплачивает в бюджет, из которого осуществляется финансирование строительных работ. Зачет подлежащей уплате суммы процентов за пользование чужими денежными средствами в счет оплаты выполненных строительных работ не допускается</t>
        </r>
      </text>
    </comment>
  </commentList>
</comments>
</file>

<file path=xl/sharedStrings.xml><?xml version="1.0" encoding="utf-8"?>
<sst xmlns="http://schemas.openxmlformats.org/spreadsheetml/2006/main" count="48" uniqueCount="48">
  <si>
    <t>РАСЧЕТ</t>
  </si>
  <si>
    <t>суммы индексации текущего аванса</t>
  </si>
  <si>
    <t xml:space="preserve">1. Дата выделения текущего аванса </t>
  </si>
  <si>
    <t>4. Количество дней в году</t>
  </si>
  <si>
    <t>6. Целевой аванс текущего месяца, руб.</t>
  </si>
  <si>
    <t>7. Процент авансирования по договору (при отличном проценте от 70 порядок расчета индексации следует учесть в договоре строительного подряда)</t>
  </si>
  <si>
    <t>8. Сумма текущего аванса, руб.</t>
  </si>
  <si>
    <t>9. Ставка рефинансирования на день исполнения денежного обязательства</t>
  </si>
  <si>
    <t>2. Дата исполнения денежного обязательства по авансу текущего месяца (дата представления документов к оплате)</t>
  </si>
  <si>
    <t>3. Период пользования чужими денежными средствами (аванс текущего месяца), дней</t>
  </si>
  <si>
    <t>5. Стоимость работ, выполненных в текущем месяце (расчет не предполагает ситуацию, когда выполнение меньше суммы целевого аванса), руб.</t>
  </si>
  <si>
    <t>10. Сумма отработанного аванса текущего месяца, руб.</t>
  </si>
  <si>
    <t>11. Сумма неотработанного аванса текущего месяца, руб.</t>
  </si>
  <si>
    <t>14. Зачтенная, но неотработанная в текущем месяце сумма аванса, руб.</t>
  </si>
  <si>
    <t>15. Сумма  переходящего остатка незачтенной части аванса при его наличии, руб.</t>
  </si>
  <si>
    <t>16. Сумма процентов, начисленная по неотработанной части аванса текущего месяца, при отсутствии переходящего остатка выделенного аванса, руб.</t>
  </si>
  <si>
    <t>12. Сумма к оплате в справке С-3 (без учета суммы процентов), руб.</t>
  </si>
  <si>
    <t>-</t>
  </si>
  <si>
    <t>С 19.02.2020</t>
  </si>
  <si>
    <t>С 20.11.2019 по 18.02.2020</t>
  </si>
  <si>
    <t>С 14.08.2019 по 19.11.2019</t>
  </si>
  <si>
    <t>С 27.06.2018 по 13.08.2019</t>
  </si>
  <si>
    <t>С 14.02.2018 по 26.06.2018</t>
  </si>
  <si>
    <t>С 18.10.2017 по 13.02.2018</t>
  </si>
  <si>
    <t>С 13.09.2017 по 17.10.2017</t>
  </si>
  <si>
    <t>С 19.07.2017 по 12.09.2017</t>
  </si>
  <si>
    <t>С 14.06.2017 по 18.07.2017</t>
  </si>
  <si>
    <t>С 19.04.2017 по 13.06.2017</t>
  </si>
  <si>
    <t>С 15.03.2017 по 18.04.2017</t>
  </si>
  <si>
    <t>С 15.02.2017 по 14.03.2017</t>
  </si>
  <si>
    <t>С 18.01.2017 по 14.02.2017</t>
  </si>
  <si>
    <t>С 17.08.2016 по 17.01.2017</t>
  </si>
  <si>
    <t>С 01.07.2016 по 16.08.2016</t>
  </si>
  <si>
    <t>С 01.05.2016 по 30.06.2016</t>
  </si>
  <si>
    <t>С 01.04.2016 по 30.04.2016</t>
  </si>
  <si>
    <t>C 09.01.2015 по 31.03.2016</t>
  </si>
  <si>
    <t>С 13.08.2014 по 08.01.2015</t>
  </si>
  <si>
    <t>С 16.07.2014 по 12.08.2014</t>
  </si>
  <si>
    <t>С 19.05.2014 по 15.07.2014</t>
  </si>
  <si>
    <t>С 16.04.2014 по 18.05.2014</t>
  </si>
  <si>
    <t>С 10.06.2013 по 15.04.2014</t>
  </si>
  <si>
    <t>С 15.05.2013 по 09.06.2013</t>
  </si>
  <si>
    <t>С 17.04.2013 по 14.05.2013</t>
  </si>
  <si>
    <t>Голубой цвет обозначает, что заполнение данных ячеек происходит автоматически</t>
  </si>
  <si>
    <r>
      <t xml:space="preserve">Сумма, требующая последующей индексации </t>
    </r>
    <r>
      <rPr>
        <sz val="8"/>
        <rFont val="Tahoma"/>
        <family val="2"/>
      </rPr>
      <t>(проценты будут начислены после прекращения пользования этими денежными средствами), руб.</t>
    </r>
  </si>
  <si>
    <t>Сумма процентов, уплачиваемая в отчетном периоде, руб.</t>
  </si>
  <si>
    <t>Сумма к оплате в справке С-3  (без учета суммы процентов), руб.</t>
  </si>
  <si>
    <t>17. Сумма процентов по зачтенной, но неотработанной части аванса текущего месяца, руб.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</si>
</sst>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_(#,##0_);\(#,##0\);_(??&quot;-&quot;_);_(@_)"/>
    <numFmt numFmtId="192" formatCode="0.0%"/>
    <numFmt numFmtId="193" formatCode="[$-FC19]d\ mmmm\ yyyy\ &quot;г.&quot;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6"/>
      <color indexed="43"/>
      <name val="Tahoma"/>
      <family val="2"/>
    </font>
    <font>
      <i/>
      <sz val="6"/>
      <color indexed="43"/>
      <name val="Tahoma"/>
      <family val="2"/>
    </font>
    <font>
      <b/>
      <sz val="12"/>
      <color indexed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0" fillId="35" borderId="0" xfId="54" applyFont="1" applyFill="1" applyBorder="1">
      <alignment/>
      <protection/>
    </xf>
    <xf numFmtId="0" fontId="10" fillId="35" borderId="0" xfId="54" applyFont="1" applyFill="1" applyBorder="1" applyAlignment="1">
      <alignment horizontal="center" vertical="center"/>
      <protection/>
    </xf>
    <xf numFmtId="0" fontId="11" fillId="35" borderId="0" xfId="53" applyFont="1" applyFill="1" applyBorder="1" applyAlignment="1">
      <alignment horizontal="right" vertical="top" wrapText="1"/>
      <protection/>
    </xf>
    <xf numFmtId="0" fontId="11" fillId="35" borderId="0" xfId="53" applyFont="1" applyFill="1" applyBorder="1" applyAlignment="1">
      <alignment horizontal="center" vertical="center" wrapText="1"/>
      <protection/>
    </xf>
    <xf numFmtId="9" fontId="10" fillId="35" borderId="0" xfId="54" applyNumberFormat="1" applyFont="1" applyFill="1" applyBorder="1" applyAlignment="1">
      <alignment horizontal="center" vertical="center"/>
      <protection/>
    </xf>
    <xf numFmtId="0" fontId="10" fillId="35" borderId="0" xfId="54" applyFont="1" applyFill="1" applyBorder="1" applyAlignment="1">
      <alignment horizontal="left" vertical="top"/>
      <protection/>
    </xf>
    <xf numFmtId="192" fontId="10" fillId="35" borderId="0" xfId="54" applyNumberFormat="1" applyFont="1" applyFill="1" applyBorder="1" applyAlignment="1">
      <alignment horizontal="center" vertical="center"/>
      <protection/>
    </xf>
    <xf numFmtId="49" fontId="10" fillId="35" borderId="0" xfId="54" applyNumberFormat="1" applyFont="1" applyFill="1" applyBorder="1" applyAlignment="1">
      <alignment horizontal="left" vertical="top"/>
      <protection/>
    </xf>
    <xf numFmtId="14" fontId="10" fillId="35" borderId="0" xfId="0" applyNumberFormat="1" applyFont="1" applyFill="1" applyBorder="1" applyAlignment="1">
      <alignment horizontal="left" vertical="top"/>
    </xf>
    <xf numFmtId="0" fontId="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4" fontId="2" fillId="36" borderId="18" xfId="0" applyNumberFormat="1" applyFont="1" applyFill="1" applyBorder="1" applyAlignment="1" applyProtection="1">
      <alignment horizontal="center" vertical="center"/>
      <protection hidden="1"/>
    </xf>
    <xf numFmtId="4" fontId="2" fillId="36" borderId="19" xfId="0" applyNumberFormat="1" applyFont="1" applyFill="1" applyBorder="1" applyAlignment="1" applyProtection="1">
      <alignment horizontal="center" vertical="center"/>
      <protection hidden="1"/>
    </xf>
    <xf numFmtId="4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18" xfId="54" applyFont="1" applyFill="1" applyBorder="1" applyAlignment="1">
      <alignment horizontal="left" vertical="center" wrapText="1"/>
      <protection/>
    </xf>
    <xf numFmtId="0" fontId="2" fillId="37" borderId="19" xfId="54" applyFont="1" applyFill="1" applyBorder="1" applyAlignment="1">
      <alignment horizontal="left" vertical="center" wrapText="1"/>
      <protection/>
    </xf>
    <xf numFmtId="0" fontId="2" fillId="37" borderId="20" xfId="54" applyFont="1" applyFill="1" applyBorder="1" applyAlignment="1">
      <alignment horizontal="left" vertical="center" wrapText="1"/>
      <protection/>
    </xf>
    <xf numFmtId="0" fontId="2" fillId="36" borderId="21" xfId="0" applyNumberFormat="1" applyFont="1" applyFill="1" applyBorder="1" applyAlignment="1" applyProtection="1">
      <alignment horizontal="center" vertical="center"/>
      <protection hidden="1"/>
    </xf>
    <xf numFmtId="4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8" fillId="37" borderId="23" xfId="54" applyFont="1" applyFill="1" applyBorder="1" applyAlignment="1">
      <alignment horizontal="left" vertical="center" wrapText="1"/>
      <protection/>
    </xf>
    <xf numFmtId="0" fontId="8" fillId="37" borderId="0" xfId="54" applyFont="1" applyFill="1" applyBorder="1" applyAlignment="1">
      <alignment horizontal="left" vertical="center" wrapText="1"/>
      <protection/>
    </xf>
    <xf numFmtId="0" fontId="8" fillId="37" borderId="24" xfId="54" applyFont="1" applyFill="1" applyBorder="1" applyAlignment="1">
      <alignment horizontal="left" vertical="center" wrapText="1"/>
      <protection/>
    </xf>
    <xf numFmtId="0" fontId="8" fillId="37" borderId="23" xfId="54" applyFont="1" applyFill="1" applyBorder="1" applyAlignment="1">
      <alignment horizontal="left" vertical="center"/>
      <protection/>
    </xf>
    <xf numFmtId="0" fontId="8" fillId="37" borderId="0" xfId="54" applyFont="1" applyFill="1" applyBorder="1" applyAlignment="1">
      <alignment horizontal="left" vertical="center"/>
      <protection/>
    </xf>
    <xf numFmtId="0" fontId="8" fillId="37" borderId="24" xfId="54" applyFont="1" applyFill="1" applyBorder="1" applyAlignment="1">
      <alignment horizontal="left" vertical="center"/>
      <protection/>
    </xf>
    <xf numFmtId="0" fontId="8" fillId="37" borderId="22" xfId="54" applyFont="1" applyFill="1" applyBorder="1" applyAlignment="1">
      <alignment horizontal="left" vertical="center" wrapText="1"/>
      <protection/>
    </xf>
    <xf numFmtId="0" fontId="8" fillId="37" borderId="25" xfId="54" applyFont="1" applyFill="1" applyBorder="1" applyAlignment="1">
      <alignment horizontal="left" vertical="center" wrapText="1"/>
      <protection/>
    </xf>
    <xf numFmtId="0" fontId="8" fillId="37" borderId="26" xfId="54" applyFont="1" applyFill="1" applyBorder="1" applyAlignment="1">
      <alignment horizontal="left" vertical="center" wrapText="1"/>
      <protection/>
    </xf>
    <xf numFmtId="192" fontId="2" fillId="34" borderId="22" xfId="0" applyNumberFormat="1" applyFont="1" applyFill="1" applyBorder="1" applyAlignment="1" applyProtection="1">
      <alignment horizontal="center" vertical="center"/>
      <protection hidden="1"/>
    </xf>
    <xf numFmtId="4" fontId="2" fillId="34" borderId="22" xfId="0" applyNumberFormat="1" applyFont="1" applyFill="1" applyBorder="1" applyAlignment="1" applyProtection="1">
      <alignment horizontal="center" vertical="center"/>
      <protection hidden="1"/>
    </xf>
    <xf numFmtId="49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8" fillId="37" borderId="27" xfId="54" applyFont="1" applyFill="1" applyBorder="1" applyAlignment="1">
      <alignment horizontal="left" vertical="center" wrapText="1"/>
      <protection/>
    </xf>
    <xf numFmtId="3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NumberFormat="1" applyFont="1" applyFill="1" applyBorder="1" applyAlignment="1" applyProtection="1">
      <alignment horizontal="center" vertical="center"/>
      <protection hidden="1"/>
    </xf>
    <xf numFmtId="14" fontId="2" fillId="34" borderId="27" xfId="0" applyNumberFormat="1" applyFont="1" applyFill="1" applyBorder="1" applyAlignment="1" applyProtection="1">
      <alignment horizontal="center" vertical="center"/>
      <protection hidden="1"/>
    </xf>
    <xf numFmtId="14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8" fillId="37" borderId="28" xfId="54" applyFont="1" applyFill="1" applyBorder="1" applyAlignment="1">
      <alignment horizontal="left" vertical="center" wrapText="1"/>
      <protection/>
    </xf>
    <xf numFmtId="0" fontId="8" fillId="37" borderId="29" xfId="54" applyFont="1" applyFill="1" applyBorder="1" applyAlignment="1">
      <alignment horizontal="left" vertical="center" wrapText="1"/>
      <protection/>
    </xf>
    <xf numFmtId="0" fontId="8" fillId="37" borderId="30" xfId="54" applyFont="1" applyFill="1" applyBorder="1" applyAlignment="1">
      <alignment horizontal="left" vertical="center" wrapText="1"/>
      <protection/>
    </xf>
    <xf numFmtId="0" fontId="8" fillId="37" borderId="31" xfId="54" applyFont="1" applyFill="1" applyBorder="1" applyAlignment="1">
      <alignment horizontal="left" vertical="center" wrapText="1"/>
      <protection/>
    </xf>
    <xf numFmtId="0" fontId="8" fillId="37" borderId="32" xfId="54" applyFont="1" applyFill="1" applyBorder="1" applyAlignment="1">
      <alignment horizontal="left" vertical="center" wrapText="1"/>
      <protection/>
    </xf>
    <xf numFmtId="0" fontId="8" fillId="37" borderId="33" xfId="54" applyFont="1" applyFill="1" applyBorder="1" applyAlignment="1">
      <alignment horizontal="left" vertical="center" wrapText="1"/>
      <protection/>
    </xf>
    <xf numFmtId="10" fontId="2" fillId="36" borderId="34" xfId="0" applyNumberFormat="1" applyFont="1" applyFill="1" applyBorder="1" applyAlignment="1" applyProtection="1">
      <alignment horizontal="center" vertical="center"/>
      <protection hidden="1"/>
    </xf>
    <xf numFmtId="0" fontId="2" fillId="37" borderId="35" xfId="54" applyFont="1" applyFill="1" applyBorder="1" applyAlignment="1">
      <alignment horizontal="left" vertical="center" wrapText="1"/>
      <protection/>
    </xf>
    <xf numFmtId="0" fontId="2" fillId="37" borderId="36" xfId="54" applyFont="1" applyFill="1" applyBorder="1" applyAlignment="1">
      <alignment horizontal="left" vertical="center" wrapText="1"/>
      <protection/>
    </xf>
    <xf numFmtId="0" fontId="2" fillId="37" borderId="37" xfId="54" applyFont="1" applyFill="1" applyBorder="1" applyAlignment="1">
      <alignment horizontal="left" vertical="center" wrapText="1"/>
      <protection/>
    </xf>
    <xf numFmtId="0" fontId="8" fillId="37" borderId="38" xfId="54" applyFont="1" applyFill="1" applyBorder="1" applyAlignment="1">
      <alignment horizontal="left" vertical="center" wrapText="1"/>
      <protection/>
    </xf>
    <xf numFmtId="0" fontId="8" fillId="37" borderId="39" xfId="54" applyFont="1" applyFill="1" applyBorder="1" applyAlignment="1">
      <alignment horizontal="left" vertical="center" wrapText="1"/>
      <protection/>
    </xf>
    <xf numFmtId="0" fontId="8" fillId="37" borderId="40" xfId="54" applyFont="1" applyFill="1" applyBorder="1" applyAlignment="1">
      <alignment horizontal="left" vertical="center" wrapText="1"/>
      <protection/>
    </xf>
    <xf numFmtId="4" fontId="2" fillId="36" borderId="35" xfId="0" applyNumberFormat="1" applyFont="1" applyFill="1" applyBorder="1" applyAlignment="1" applyProtection="1">
      <alignment horizontal="center" vertical="center"/>
      <protection hidden="1"/>
    </xf>
    <xf numFmtId="4" fontId="2" fillId="36" borderId="36" xfId="0" applyNumberFormat="1" applyFont="1" applyFill="1" applyBorder="1" applyAlignment="1" applyProtection="1">
      <alignment horizontal="center" vertical="center"/>
      <protection hidden="1"/>
    </xf>
    <xf numFmtId="4" fontId="2" fillId="36" borderId="37" xfId="0" applyNumberFormat="1" applyFont="1" applyFill="1" applyBorder="1" applyAlignment="1" applyProtection="1">
      <alignment horizontal="center" vertical="center"/>
      <protection hidden="1"/>
    </xf>
    <xf numFmtId="4" fontId="2" fillId="36" borderId="38" xfId="0" applyNumberFormat="1" applyFont="1" applyFill="1" applyBorder="1" applyAlignment="1" applyProtection="1">
      <alignment horizontal="center" vertical="center"/>
      <protection hidden="1"/>
    </xf>
    <xf numFmtId="4" fontId="2" fillId="36" borderId="39" xfId="0" applyNumberFormat="1" applyFont="1" applyFill="1" applyBorder="1" applyAlignment="1" applyProtection="1">
      <alignment horizontal="center" vertical="center"/>
      <protection hidden="1"/>
    </xf>
    <xf numFmtId="4" fontId="2" fillId="36" borderId="40" xfId="0" applyNumberFormat="1" applyFont="1" applyFill="1" applyBorder="1" applyAlignment="1" applyProtection="1">
      <alignment horizontal="center" vertical="center"/>
      <protection hidden="1"/>
    </xf>
    <xf numFmtId="0" fontId="2" fillId="36" borderId="41" xfId="0" applyNumberFormat="1" applyFont="1" applyFill="1" applyBorder="1" applyAlignment="1" applyProtection="1">
      <alignment horizontal="center" vertical="center"/>
      <protection hidden="1"/>
    </xf>
    <xf numFmtId="0" fontId="2" fillId="36" borderId="42" xfId="0" applyNumberFormat="1" applyFont="1" applyFill="1" applyBorder="1" applyAlignment="1" applyProtection="1">
      <alignment horizontal="center" vertical="center"/>
      <protection hidden="1"/>
    </xf>
    <xf numFmtId="0" fontId="2" fillId="36" borderId="43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3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2" width="2.75390625" style="1" customWidth="1"/>
    <col min="43" max="43" width="0" style="1" hidden="1" customWidth="1"/>
    <col min="44" max="45" width="2.75390625" style="12" hidden="1" customWidth="1"/>
    <col min="46" max="46" width="2.75390625" style="13" hidden="1" customWidth="1"/>
    <col min="47" max="47" width="0" style="1" hidden="1" customWidth="1"/>
    <col min="48" max="16384" width="2.75390625" style="1" customWidth="1"/>
  </cols>
  <sheetData>
    <row r="1" spans="2:57" s="21" customFormat="1" ht="17.25" customHeight="1" thickBot="1">
      <c r="B1" s="23" t="s">
        <v>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2:51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24"/>
      <c r="AO2" s="25"/>
      <c r="AP2" s="25"/>
      <c r="AQ2" s="25"/>
      <c r="AR2" s="14"/>
      <c r="AS2" s="14"/>
      <c r="AT2" s="15"/>
      <c r="AU2" s="25"/>
      <c r="AV2" s="25"/>
      <c r="AW2" s="25"/>
      <c r="AX2" s="25"/>
      <c r="AY2" s="25"/>
    </row>
    <row r="3" spans="2:46" ht="12" customHeight="1">
      <c r="B3" s="5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6"/>
      <c r="AR3" s="14"/>
      <c r="AS3" s="14"/>
      <c r="AT3" s="15"/>
    </row>
    <row r="4" spans="2:46" ht="12" customHeight="1">
      <c r="B4" s="5"/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"/>
      <c r="AR4" s="14"/>
      <c r="AS4" s="14"/>
      <c r="AT4" s="15"/>
    </row>
    <row r="5" spans="2:39" ht="12" customHeight="1"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6"/>
    </row>
    <row r="6" spans="2:39" ht="12" customHeight="1">
      <c r="B6" s="5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6"/>
    </row>
    <row r="7" spans="2:39" ht="15" customHeight="1">
      <c r="B7" s="5"/>
      <c r="C7" s="46" t="s">
        <v>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50"/>
      <c r="AF7" s="50"/>
      <c r="AG7" s="50"/>
      <c r="AH7" s="50"/>
      <c r="AI7" s="50"/>
      <c r="AJ7" s="50"/>
      <c r="AK7" s="50"/>
      <c r="AL7" s="50"/>
      <c r="AM7" s="6"/>
    </row>
    <row r="8" spans="2:39" ht="21.75" customHeight="1">
      <c r="B8" s="5"/>
      <c r="C8" s="40" t="s">
        <v>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1"/>
      <c r="AF8" s="51"/>
      <c r="AG8" s="51"/>
      <c r="AH8" s="51"/>
      <c r="AI8" s="51"/>
      <c r="AJ8" s="51"/>
      <c r="AK8" s="51"/>
      <c r="AL8" s="51"/>
      <c r="AM8" s="6"/>
    </row>
    <row r="9" spans="2:39" ht="15" customHeight="1">
      <c r="B9" s="5"/>
      <c r="C9" s="40" t="s">
        <v>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7">
        <f>IF(OR(AE7=0,AE8=0),0,(AE8-AE7+1))</f>
        <v>0</v>
      </c>
      <c r="AF9" s="47"/>
      <c r="AG9" s="47"/>
      <c r="AH9" s="47"/>
      <c r="AI9" s="47"/>
      <c r="AJ9" s="47"/>
      <c r="AK9" s="47"/>
      <c r="AL9" s="47"/>
      <c r="AM9" s="6"/>
    </row>
    <row r="10" spans="2:46" ht="15" customHeight="1">
      <c r="B10" s="5"/>
      <c r="C10" s="40" t="s">
        <v>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8"/>
      <c r="AF10" s="48"/>
      <c r="AG10" s="48"/>
      <c r="AH10" s="48"/>
      <c r="AI10" s="48"/>
      <c r="AJ10" s="48"/>
      <c r="AK10" s="48"/>
      <c r="AL10" s="48"/>
      <c r="AM10" s="6"/>
      <c r="AT10" s="16"/>
    </row>
    <row r="11" spans="2:46" ht="21.75" customHeight="1">
      <c r="B11" s="5"/>
      <c r="C11" s="40" t="s">
        <v>10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4"/>
      <c r="AF11" s="44"/>
      <c r="AG11" s="44"/>
      <c r="AH11" s="44"/>
      <c r="AI11" s="44"/>
      <c r="AJ11" s="44"/>
      <c r="AK11" s="44"/>
      <c r="AL11" s="44"/>
      <c r="AM11" s="6"/>
      <c r="AR11" s="12">
        <v>366</v>
      </c>
      <c r="AS11" s="17" t="s">
        <v>17</v>
      </c>
      <c r="AT11" s="18">
        <v>0</v>
      </c>
    </row>
    <row r="12" spans="2:46" ht="15" customHeight="1">
      <c r="B12" s="5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4"/>
      <c r="AF12" s="44"/>
      <c r="AG12" s="44"/>
      <c r="AH12" s="44"/>
      <c r="AI12" s="44"/>
      <c r="AJ12" s="44"/>
      <c r="AK12" s="44"/>
      <c r="AL12" s="44"/>
      <c r="AM12" s="6"/>
      <c r="AR12" s="12">
        <v>365</v>
      </c>
      <c r="AS12" s="12" t="s">
        <v>18</v>
      </c>
      <c r="AT12" s="18">
        <v>0.0875</v>
      </c>
    </row>
    <row r="13" spans="2:46" ht="21.75" customHeight="1">
      <c r="B13" s="5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3">
        <v>0.7</v>
      </c>
      <c r="AF13" s="43"/>
      <c r="AG13" s="43"/>
      <c r="AH13" s="43"/>
      <c r="AI13" s="43"/>
      <c r="AJ13" s="43"/>
      <c r="AK13" s="43"/>
      <c r="AL13" s="43"/>
      <c r="AM13" s="6"/>
      <c r="AR13" s="12">
        <v>360</v>
      </c>
      <c r="AS13" s="12" t="s">
        <v>19</v>
      </c>
      <c r="AT13" s="18">
        <v>0.09</v>
      </c>
    </row>
    <row r="14" spans="2:46" ht="15" customHeight="1">
      <c r="B14" s="5"/>
      <c r="C14" s="40" t="s">
        <v>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4"/>
      <c r="AF14" s="44"/>
      <c r="AG14" s="44"/>
      <c r="AH14" s="44"/>
      <c r="AI14" s="44"/>
      <c r="AJ14" s="44"/>
      <c r="AK14" s="44"/>
      <c r="AL14" s="44"/>
      <c r="AM14" s="6"/>
      <c r="AS14" s="12" t="s">
        <v>20</v>
      </c>
      <c r="AT14" s="18">
        <v>0.095</v>
      </c>
    </row>
    <row r="15" spans="2:46" ht="15" customHeight="1">
      <c r="B15" s="5"/>
      <c r="C15" s="52" t="s">
        <v>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  <c r="AE15" s="45"/>
      <c r="AF15" s="45"/>
      <c r="AG15" s="45"/>
      <c r="AH15" s="45"/>
      <c r="AI15" s="45"/>
      <c r="AJ15" s="45"/>
      <c r="AK15" s="45"/>
      <c r="AL15" s="45"/>
      <c r="AM15" s="6"/>
      <c r="AS15" s="17" t="s">
        <v>21</v>
      </c>
      <c r="AT15" s="18">
        <v>0.1</v>
      </c>
    </row>
    <row r="16" spans="2:46" ht="15" customHeight="1">
      <c r="B16" s="5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8">
        <f>IF(AE15="",0,VLOOKUP(AE15,AS11:AT36,2,FALSE))</f>
        <v>0</v>
      </c>
      <c r="AF16" s="58"/>
      <c r="AG16" s="58"/>
      <c r="AH16" s="58"/>
      <c r="AI16" s="58"/>
      <c r="AJ16" s="58"/>
      <c r="AK16" s="58"/>
      <c r="AL16" s="58"/>
      <c r="AM16" s="6"/>
      <c r="AS16" s="17" t="s">
        <v>22</v>
      </c>
      <c r="AT16" s="18">
        <v>0.105</v>
      </c>
    </row>
    <row r="17" spans="2:46" ht="12" customHeight="1"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6"/>
      <c r="AS17" s="17" t="s">
        <v>23</v>
      </c>
      <c r="AT17" s="18">
        <v>0.11</v>
      </c>
    </row>
    <row r="18" spans="2:46" ht="15" customHeight="1">
      <c r="B18" s="5"/>
      <c r="C18" s="41" t="s">
        <v>11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33">
        <f>IF((AE11-AE12)&gt;(2*AE14),AE14,(AE11-AE12)*AE13)</f>
        <v>0</v>
      </c>
      <c r="AF18" s="33"/>
      <c r="AG18" s="33"/>
      <c r="AH18" s="33"/>
      <c r="AI18" s="33"/>
      <c r="AJ18" s="33"/>
      <c r="AK18" s="33"/>
      <c r="AL18" s="33"/>
      <c r="AM18" s="6"/>
      <c r="AS18" s="17" t="s">
        <v>24</v>
      </c>
      <c r="AT18" s="18">
        <v>0.115</v>
      </c>
    </row>
    <row r="19" spans="2:46" ht="15" customHeight="1">
      <c r="B19" s="5"/>
      <c r="C19" s="34" t="s">
        <v>12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3">
        <f>AE14-AE18</f>
        <v>0</v>
      </c>
      <c r="AF19" s="33"/>
      <c r="AG19" s="33"/>
      <c r="AH19" s="33"/>
      <c r="AI19" s="33"/>
      <c r="AJ19" s="33"/>
      <c r="AK19" s="33"/>
      <c r="AL19" s="33"/>
      <c r="AM19" s="6"/>
      <c r="AS19" s="17" t="s">
        <v>25</v>
      </c>
      <c r="AT19" s="18">
        <v>0.12</v>
      </c>
    </row>
    <row r="20" spans="2:46" ht="15" customHeight="1">
      <c r="B20" s="5"/>
      <c r="C20" s="34" t="s">
        <v>16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33">
        <f>IF((AE11-AE12-AE14)&lt;0,0,AE11-AE12-AE14)</f>
        <v>0</v>
      </c>
      <c r="AF20" s="33"/>
      <c r="AG20" s="33"/>
      <c r="AH20" s="33"/>
      <c r="AI20" s="33"/>
      <c r="AJ20" s="33"/>
      <c r="AK20" s="33"/>
      <c r="AL20" s="33"/>
      <c r="AM20" s="6"/>
      <c r="AS20" s="17" t="s">
        <v>26</v>
      </c>
      <c r="AT20" s="18">
        <v>0.13</v>
      </c>
    </row>
    <row r="21" spans="2:46" ht="15" customHeight="1">
      <c r="B21" s="5"/>
      <c r="C21" s="37" t="s">
        <v>13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3">
        <f>IF((AE11-AE12-AE14)&lt;=0,AE11-AE12-AE18,0)</f>
        <v>0</v>
      </c>
      <c r="AF21" s="33"/>
      <c r="AG21" s="33"/>
      <c r="AH21" s="33"/>
      <c r="AI21" s="33"/>
      <c r="AJ21" s="33"/>
      <c r="AK21" s="33"/>
      <c r="AL21" s="33"/>
      <c r="AM21" s="6"/>
      <c r="AS21" s="17" t="s">
        <v>27</v>
      </c>
      <c r="AT21" s="18">
        <v>0.14</v>
      </c>
    </row>
    <row r="22" spans="2:46" ht="15" customHeight="1">
      <c r="B22" s="5"/>
      <c r="C22" s="34" t="s">
        <v>14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33">
        <f>IF((AE11-AE12-AE14)&gt;=0,0,-(AE11-AE12-AE14))</f>
        <v>0</v>
      </c>
      <c r="AF22" s="33"/>
      <c r="AG22" s="33"/>
      <c r="AH22" s="33"/>
      <c r="AI22" s="33"/>
      <c r="AJ22" s="33"/>
      <c r="AK22" s="33"/>
      <c r="AL22" s="33"/>
      <c r="AM22" s="6"/>
      <c r="AS22" s="17" t="s">
        <v>28</v>
      </c>
      <c r="AT22" s="18">
        <v>0.15</v>
      </c>
    </row>
    <row r="23" spans="2:46" ht="21.75" customHeight="1">
      <c r="B23" s="5"/>
      <c r="C23" s="34" t="s">
        <v>15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33">
        <f>IF(AE10=0,0,IF(AE22&gt;0,0,AE19*AE16*AE9/AE10))</f>
        <v>0</v>
      </c>
      <c r="AF23" s="33"/>
      <c r="AG23" s="33"/>
      <c r="AH23" s="33"/>
      <c r="AI23" s="33"/>
      <c r="AJ23" s="33"/>
      <c r="AK23" s="33"/>
      <c r="AL23" s="33"/>
      <c r="AM23" s="6"/>
      <c r="AS23" s="17" t="s">
        <v>29</v>
      </c>
      <c r="AT23" s="18">
        <v>0.16</v>
      </c>
    </row>
    <row r="24" spans="2:46" ht="15" customHeight="1">
      <c r="B24" s="5"/>
      <c r="C24" s="55" t="s">
        <v>47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26">
        <f>IF(AE10=0,0,AE21*AE16*AE9/AE10)</f>
        <v>0</v>
      </c>
      <c r="AF24" s="27"/>
      <c r="AG24" s="27"/>
      <c r="AH24" s="27"/>
      <c r="AI24" s="27"/>
      <c r="AJ24" s="27"/>
      <c r="AK24" s="27"/>
      <c r="AL24" s="28"/>
      <c r="AM24" s="6"/>
      <c r="AS24" s="17" t="s">
        <v>30</v>
      </c>
      <c r="AT24" s="18">
        <v>0.17</v>
      </c>
    </row>
    <row r="25" spans="2:46" ht="12" customHeight="1">
      <c r="B25" s="5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3"/>
      <c r="AM25" s="6"/>
      <c r="AS25" s="17" t="s">
        <v>31</v>
      </c>
      <c r="AT25" s="18">
        <v>0.18</v>
      </c>
    </row>
    <row r="26" spans="2:46" ht="21.75" customHeight="1">
      <c r="B26" s="5"/>
      <c r="C26" s="62" t="s">
        <v>44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68">
        <f>AE22</f>
        <v>0</v>
      </c>
      <c r="AF26" s="69"/>
      <c r="AG26" s="69"/>
      <c r="AH26" s="69"/>
      <c r="AI26" s="69"/>
      <c r="AJ26" s="69"/>
      <c r="AK26" s="69"/>
      <c r="AL26" s="70"/>
      <c r="AM26" s="6"/>
      <c r="AS26" s="19" t="s">
        <v>32</v>
      </c>
      <c r="AT26" s="18">
        <v>0.2</v>
      </c>
    </row>
    <row r="27" spans="2:46" ht="15" customHeight="1">
      <c r="B27" s="5"/>
      <c r="C27" s="59" t="s">
        <v>45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65">
        <f>IF(AE23=0,AE24,AE23)</f>
        <v>0</v>
      </c>
      <c r="AF27" s="66"/>
      <c r="AG27" s="66"/>
      <c r="AH27" s="66"/>
      <c r="AI27" s="66"/>
      <c r="AJ27" s="66"/>
      <c r="AK27" s="66"/>
      <c r="AL27" s="67"/>
      <c r="AM27" s="6"/>
      <c r="AS27" s="19" t="s">
        <v>33</v>
      </c>
      <c r="AT27" s="18">
        <v>0.22</v>
      </c>
    </row>
    <row r="28" spans="2:46" ht="15" customHeight="1">
      <c r="B28" s="5"/>
      <c r="C28" s="29" t="s">
        <v>46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26">
        <f>AE20</f>
        <v>0</v>
      </c>
      <c r="AF28" s="27"/>
      <c r="AG28" s="27"/>
      <c r="AH28" s="27"/>
      <c r="AI28" s="27"/>
      <c r="AJ28" s="27"/>
      <c r="AK28" s="27"/>
      <c r="AL28" s="28"/>
      <c r="AM28" s="6"/>
      <c r="AS28" s="19" t="s">
        <v>34</v>
      </c>
      <c r="AT28" s="18">
        <v>0.24</v>
      </c>
    </row>
    <row r="29" spans="2:46" ht="12" customHeight="1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"/>
      <c r="AS29" s="19" t="s">
        <v>35</v>
      </c>
      <c r="AT29" s="18">
        <f>25%</f>
        <v>0.25</v>
      </c>
    </row>
    <row r="30" spans="2:46" ht="12" customHeight="1"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"/>
      <c r="AS30" s="19" t="s">
        <v>36</v>
      </c>
      <c r="AT30" s="18">
        <f>20%</f>
        <v>0.2</v>
      </c>
    </row>
    <row r="31" spans="2:46" ht="12" customHeight="1" thickBo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  <c r="AS31" s="19" t="s">
        <v>37</v>
      </c>
      <c r="AT31" s="18">
        <f>20.5%</f>
        <v>0.205</v>
      </c>
    </row>
    <row r="32" spans="45:46" ht="12" customHeight="1">
      <c r="AS32" s="17" t="s">
        <v>38</v>
      </c>
      <c r="AT32" s="18">
        <f>21.5%</f>
        <v>0.215</v>
      </c>
    </row>
    <row r="33" spans="45:46" ht="12" customHeight="1">
      <c r="AS33" s="17" t="s">
        <v>39</v>
      </c>
      <c r="AT33" s="18">
        <f>22.5%</f>
        <v>0.225</v>
      </c>
    </row>
    <row r="34" spans="45:46" ht="12" customHeight="1">
      <c r="AS34" s="17" t="s">
        <v>40</v>
      </c>
      <c r="AT34" s="18">
        <f>0.235</f>
        <v>0.235</v>
      </c>
    </row>
    <row r="35" spans="45:46" ht="12" customHeight="1">
      <c r="AS35" s="17" t="s">
        <v>41</v>
      </c>
      <c r="AT35" s="18">
        <f>25%</f>
        <v>0.25</v>
      </c>
    </row>
    <row r="36" spans="45:46" ht="12" customHeight="1">
      <c r="AS36" s="20" t="s">
        <v>42</v>
      </c>
      <c r="AT36" s="18">
        <f>27%</f>
        <v>0.27</v>
      </c>
    </row>
  </sheetData>
  <sheetProtection/>
  <mergeCells count="44">
    <mergeCell ref="AE16:AL16"/>
    <mergeCell ref="C27:AD27"/>
    <mergeCell ref="C26:AD26"/>
    <mergeCell ref="AE27:AL27"/>
    <mergeCell ref="AE26:AL26"/>
    <mergeCell ref="C25:AL25"/>
    <mergeCell ref="C24:AD24"/>
    <mergeCell ref="AE24:AL24"/>
    <mergeCell ref="AE20:AL20"/>
    <mergeCell ref="AE9:AL9"/>
    <mergeCell ref="AE10:AL10"/>
    <mergeCell ref="AE11:AL11"/>
    <mergeCell ref="AE12:AL12"/>
    <mergeCell ref="C3:AL3"/>
    <mergeCell ref="C4:AL4"/>
    <mergeCell ref="AE7:AL7"/>
    <mergeCell ref="AE8:AL8"/>
    <mergeCell ref="C6:AL6"/>
    <mergeCell ref="C7:AD7"/>
    <mergeCell ref="C8:AD8"/>
    <mergeCell ref="C9:AD9"/>
    <mergeCell ref="C10:AD10"/>
    <mergeCell ref="C11:AD11"/>
    <mergeCell ref="C12:AD12"/>
    <mergeCell ref="C14:AD14"/>
    <mergeCell ref="C18:AD18"/>
    <mergeCell ref="C19:AD19"/>
    <mergeCell ref="AE18:AL18"/>
    <mergeCell ref="AE19:AL19"/>
    <mergeCell ref="AE13:AL13"/>
    <mergeCell ref="AE14:AL14"/>
    <mergeCell ref="AE15:AL15"/>
    <mergeCell ref="C13:AD13"/>
    <mergeCell ref="C15:AD16"/>
    <mergeCell ref="AE28:AL28"/>
    <mergeCell ref="C28:AD28"/>
    <mergeCell ref="C17:AL17"/>
    <mergeCell ref="AE21:AL21"/>
    <mergeCell ref="AE22:AL22"/>
    <mergeCell ref="AE23:AL23"/>
    <mergeCell ref="C20:AD20"/>
    <mergeCell ref="C21:AD21"/>
    <mergeCell ref="C22:AD22"/>
    <mergeCell ref="C23:AD23"/>
  </mergeCells>
  <dataValidations count="2">
    <dataValidation type="list" allowBlank="1" showInputMessage="1" showErrorMessage="1" sqref="AE10:AL10">
      <formula1>$AR$11:$AR$13</formula1>
    </dataValidation>
    <dataValidation type="list" allowBlank="1" showInputMessage="1" showErrorMessage="1" sqref="AE15:AL15">
      <formula1>$AS$11:$AS$36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2020-05-06T12:31:54Z</cp:lastPrinted>
  <dcterms:created xsi:type="dcterms:W3CDTF">2003-10-18T11:05:50Z</dcterms:created>
  <dcterms:modified xsi:type="dcterms:W3CDTF">2021-03-17T10:19:38Z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