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0800" tabRatio="845" firstSheet="1" activeTab="1"/>
  </bookViews>
  <sheets>
    <sheet name="z" sheetId="1" state="hidden" r:id="rId1"/>
    <sheet name="Рекомендации" sheetId="2" r:id="rId2"/>
    <sheet name="Калькулятор" sheetId="3" r:id="rId3"/>
    <sheet name="Пр.1 к № 340" sheetId="4" r:id="rId4"/>
    <sheet name="Пр.2 к № 340" sheetId="5" r:id="rId5"/>
    <sheet name="Пр.1 к № 21 " sheetId="6" r:id="rId6"/>
    <sheet name="Положение" sheetId="7" state="hidden" r:id="rId7"/>
  </sheets>
  <definedNames>
    <definedName name="dorogi">'z'!$I$2:$I$18</definedName>
    <definedName name="kts">'z'!$B$2:$B$3</definedName>
    <definedName name="m1fin">'Пр.2 к № 340'!$E$11:$E$48</definedName>
    <definedName name="m1st">'Пр.2 к № 340'!$D$11:$D$48</definedName>
    <definedName name="m2fin">'Пр.2 к № 340'!$E$49:$E$51</definedName>
    <definedName name="m2st">'Пр.2 к № 340'!$D$49:$D$51</definedName>
    <definedName name="m3fin">'Пр.2 к № 340'!$E$52:$E$56</definedName>
    <definedName name="m3st">'Пр.2 к № 340'!$D$52:$D$56</definedName>
    <definedName name="m4fin">'Пр.2 к № 340'!$E$57:$E$72</definedName>
    <definedName name="m4st">'Пр.2 к № 340'!$D$57:$D$72</definedName>
    <definedName name="m5fin">'Пр.2 к № 340'!$E$73:$E$86</definedName>
    <definedName name="m5st">'Пр.2 к № 340'!$D$73:$D$86</definedName>
    <definedName name="m6_2fin">'Пр.2 к № 340'!$E$102:$E$109</definedName>
    <definedName name="m6_2st">'Пр.2 к № 340'!$D$102:$D$109</definedName>
    <definedName name="m6fin">'Пр.2 к № 340'!$E$94:$E$101</definedName>
    <definedName name="m6st">'Пр.2 к № 340'!$D$94:$D$101</definedName>
    <definedName name="m7fin">'Пр.2 к № 340'!$E$110:$E$117</definedName>
    <definedName name="m7st">'Пр.2 к № 340'!$D$110:$D$117</definedName>
    <definedName name="osi_1">'z'!$B$5</definedName>
    <definedName name="osi_2">'z'!$B$6:$B$8</definedName>
    <definedName name="osi0">'z'!$B$4</definedName>
    <definedName name="p1fin">'Пр.2 к № 340'!$E$118:$E$120</definedName>
    <definedName name="p1st">'Пр.2 к № 340'!$D$118:$D$120</definedName>
    <definedName name="p21_2fin">'Пр.2 к № 340'!$E$123</definedName>
    <definedName name="p21_2st">'Пр.2 к № 340'!$D$123</definedName>
    <definedName name="p21fin">'Пр.2 к № 340'!$E$121:$E$122</definedName>
    <definedName name="p21st">'Пр.2 к № 340'!$D$121:$D$122</definedName>
    <definedName name="p23fin">'Пр.2 к № 340'!$E$124:$E$130</definedName>
    <definedName name="p23st">'Пр.2 к № 340'!$D$124:$D$130</definedName>
    <definedName name="p28fin">'Пр.2 к № 340'!$E$132:$E$135</definedName>
    <definedName name="p28pst">'Пр.2 к № 340'!$D$132:$D$135</definedName>
    <definedName name="p99_2fin">'Пр.2 к № 340'!$E$142</definedName>
    <definedName name="p99_2st">'Пр.2 к № 340'!$D$142</definedName>
    <definedName name="p99_3fin">'Пр.2 к № 340'!$E$143:$E$145</definedName>
    <definedName name="p99_3st">'Пр.2 к № 340'!$D$143:$D$145</definedName>
    <definedName name="p99fin">'Пр.2 к № 340'!$E$136:$E$141</definedName>
    <definedName name="p99pfin">'Пр.2 к № 340'!$E$146</definedName>
    <definedName name="p99pst">'Пр.2 к № 340'!$D$146</definedName>
    <definedName name="p99st">'Пр.2 к № 340'!$D$136:$D$141</definedName>
    <definedName name="_xlnm.Print_Area" localSheetId="2">'Калькулятор'!$C$4:$AE$30</definedName>
    <definedName name="_xlnm.Print_Area" localSheetId="6">'Положение'!$C$3:$C$161</definedName>
    <definedName name="_xlnm.Print_Area" localSheetId="3">'Пр.1 к № 340'!$C$4:$F$43</definedName>
    <definedName name="_xlnm.Print_Area" localSheetId="5">'Пр.1 к № 21 '!$C$3:$E$11</definedName>
    <definedName name="_xlnm.Print_Area" localSheetId="4">'Пр.2 к № 340'!$C$4:$F$146</definedName>
    <definedName name="_xlnm.Print_Area" localSheetId="1">'Рекомендации'!$C$3:$C$28</definedName>
  </definedNames>
  <calcPr fullCalcOnLoad="1" refMode="R1C1"/>
</workbook>
</file>

<file path=xl/comments4.xml><?xml version="1.0" encoding="utf-8"?>
<comments xmlns="http://schemas.openxmlformats.org/spreadsheetml/2006/main">
  <authors>
    <author>Acer</author>
  </authors>
  <commentList>
    <comment ref="F4" authorId="0">
      <text>
        <r>
          <rPr>
            <sz val="10"/>
            <rFont val="Arial Cyr"/>
            <family val="0"/>
          </rPr>
          <t>Синий цвет цифр означает, что расчеты произведены в данном листе</t>
        </r>
      </text>
    </comment>
  </commentList>
</comments>
</file>

<file path=xl/comments5.xml><?xml version="1.0" encoding="utf-8"?>
<comments xmlns="http://schemas.openxmlformats.org/spreadsheetml/2006/main">
  <authors>
    <author>Acer</author>
  </authors>
  <commentList>
    <comment ref="F4" authorId="0">
      <text>
        <r>
          <rPr>
            <sz val="10"/>
            <rFont val="Arial Cyr"/>
            <family val="0"/>
          </rPr>
          <t>Синий цвет цифр означает, что расчеты произведены в данном листе</t>
        </r>
      </text>
    </comment>
  </commentList>
</comments>
</file>

<file path=xl/sharedStrings.xml><?xml version="1.0" encoding="utf-8"?>
<sst xmlns="http://schemas.openxmlformats.org/spreadsheetml/2006/main" count="319" uniqueCount="151">
  <si>
    <t>Положение действует с 08.09.2013 года</t>
  </si>
  <si>
    <t xml:space="preserve">Рекомендации по заполнению калькулятора </t>
  </si>
  <si>
    <t>Итого</t>
  </si>
  <si>
    <t>Голубой цвет обозначает, что заполнение данных ячеек происходит автоматически</t>
  </si>
  <si>
    <t>Калькулятор платы за проезд транспортных средств по платным автомобильным дорогам Республики Беларусь</t>
  </si>
  <si>
    <t>Категория транспортного средства</t>
  </si>
  <si>
    <t>Транспортное средство с допустимой общей массой более 3,5 тонны</t>
  </si>
  <si>
    <t>Количество осей</t>
  </si>
  <si>
    <t>Текущая дата</t>
  </si>
  <si>
    <t>Тариф за 1 км/евро</t>
  </si>
  <si>
    <t>Курс евро на текущую дату, руб./евро</t>
  </si>
  <si>
    <t>Причитается к уплате, евро</t>
  </si>
  <si>
    <t>Причитается к уплате, руб.</t>
  </si>
  <si>
    <t>Транспортное средство с допустимой общей массой до 3,5 тонны включительно</t>
  </si>
  <si>
    <t>Не применяется</t>
  </si>
  <si>
    <t>4 и более</t>
  </si>
  <si>
    <t>osi0</t>
  </si>
  <si>
    <t>Приложение 1</t>
  </si>
  <si>
    <t>к Положению о порядке взимания 
платы за проезд транспортных 
средств по платным автомобильным дорогам Республики Беларусь
от 30.04.2013 № 340</t>
  </si>
  <si>
    <t>ПЕРЕЧЕНЬ</t>
  </si>
  <si>
    <t>платных дорог, на которых взимается плата за проезд транспортных средств посредством системы электронного сбора платы</t>
  </si>
  <si>
    <t>Наименование дороги</t>
  </si>
  <si>
    <t>Участки дороги</t>
  </si>
  <si>
    <t>Платный отрезок, километров</t>
  </si>
  <si>
    <t>от километра</t>
  </si>
  <si>
    <t>до километра</t>
  </si>
  <si>
    <t>Платные дороги, на которых взимается плата за проезд транспортных средств посредством системы электронного сбора платы с 1 июля 2013 г.</t>
  </si>
  <si>
    <t>M-1/E 30 Брест (Козловичи) - Минск - граница Российской Федерации (Редьки)</t>
  </si>
  <si>
    <t>M-2 Минск - Национальный аэропорт Минск</t>
  </si>
  <si>
    <t>M-3 Минск - Витебск</t>
  </si>
  <si>
    <t>M-4 Минск - Могилев</t>
  </si>
  <si>
    <t>M-5/E 271 Минск - Гомель</t>
  </si>
  <si>
    <t>M-6/E 28 Минск - Гродно - граница Республики Польша (Брузги)</t>
  </si>
  <si>
    <t>Платные дороги, на которых взимается плата за проезд транспортных средств посредством системы электронного сбора платы с 1 января 2014 г.</t>
  </si>
  <si>
    <t>Платные дороги, на которых взимается плата за проезд транспортных средств посредством системы электронного сбора платы с 1 августа 2014 г.</t>
  </si>
  <si>
    <t>М-5/Е 271 Минск - Гомель</t>
  </si>
  <si>
    <t>М-6/Е 28 Минск - Гродно - граница Республики Польша (Брузги)</t>
  </si>
  <si>
    <t>М-7/Е 28 Минск - Ошмяны - граница Литовской Республики (Каменный Лог)</t>
  </si>
  <si>
    <t>Р-1 Минск - Дзержинск</t>
  </si>
  <si>
    <t>Платные дороги, на которых взимается плата за проезд транспортных средств посредством системы электронного сбора платы с 1 ноября 2015 г.</t>
  </si>
  <si>
    <t>Р-21 Витебск - граница Российской Федерации (Лиозно)</t>
  </si>
  <si>
    <t>Р-23 Минск - Микашевичи</t>
  </si>
  <si>
    <t>Р-99 Барановичи - Волковыск - Пограничный - Гродно</t>
  </si>
  <si>
    <t>Подъезд к границе Республики Польша (Берестовица) (от автомобильной дороги Р-99 Барановичи - Волковыск - Пограничный - Гродно)</t>
  </si>
  <si>
    <t>Приложение 2</t>
  </si>
  <si>
    <t>к Положению о порядке взимания 
платы за проезд транспортных 
средств по платным автомобильным 
дорогам Республики Беларусь
от 30.04.2013 № 340</t>
  </si>
  <si>
    <t>расчетных сегментов платных дорог</t>
  </si>
  <si>
    <t>Идентификация дороги</t>
  </si>
  <si>
    <t>Начало платного участка, от километра</t>
  </si>
  <si>
    <t>Конец платного участка, до километра</t>
  </si>
  <si>
    <t>Длина платного участка, километров</t>
  </si>
  <si>
    <t>М-1/Е 30</t>
  </si>
  <si>
    <t>M-1/E 30</t>
  </si>
  <si>
    <t>М-1/E 30</t>
  </si>
  <si>
    <t>M-2</t>
  </si>
  <si>
    <t>M-3</t>
  </si>
  <si>
    <t>M-4</t>
  </si>
  <si>
    <t>М-5/Е 271</t>
  </si>
  <si>
    <t>М-6/Е 28</t>
  </si>
  <si>
    <t>М-7/Е 28</t>
  </si>
  <si>
    <t>Р-1</t>
  </si>
  <si>
    <t>Р-21</t>
  </si>
  <si>
    <t>Р-23</t>
  </si>
  <si>
    <t>Р-99</t>
  </si>
  <si>
    <t>Подъезд к границе Республики Польша (Берестовица) 
(от автомобильной дороги 
Р-99 Барановичи - Волковыск - Пограничный - Гродно)</t>
  </si>
  <si>
    <t>Приложение 1
к постановлению Министерства транспорта и коммуникаций Республики Беларусь 17.06.2013 № 21</t>
  </si>
  <si>
    <t>Тарифы для расчета размера платы за проезд транспортных средств 
по платным автомобильным дорогам Республики Беларусь</t>
  </si>
  <si>
    <t>Длина платного участка, км</t>
  </si>
  <si>
    <t>Сумма платежа, евро</t>
  </si>
  <si>
    <t>Оплаченный пробег, км</t>
  </si>
  <si>
    <t>Конец плат-ного участка, до километра</t>
  </si>
  <si>
    <t>m1st</t>
  </si>
  <si>
    <t>m1fin</t>
  </si>
  <si>
    <t>m2st</t>
  </si>
  <si>
    <t>m2fin</t>
  </si>
  <si>
    <t>m3st</t>
  </si>
  <si>
    <t>m3fin</t>
  </si>
  <si>
    <t>m4fin</t>
  </si>
  <si>
    <t>m5fin</t>
  </si>
  <si>
    <t>m6fin</t>
  </si>
  <si>
    <t>m7fin</t>
  </si>
  <si>
    <t>p1fin</t>
  </si>
  <si>
    <t>p21fin</t>
  </si>
  <si>
    <t>p23fin</t>
  </si>
  <si>
    <t>p99fin</t>
  </si>
  <si>
    <t>p99pfin</t>
  </si>
  <si>
    <t>m4st</t>
  </si>
  <si>
    <t>m5st</t>
  </si>
  <si>
    <t>m6st</t>
  </si>
  <si>
    <t>m7st</t>
  </si>
  <si>
    <t>p1st</t>
  </si>
  <si>
    <t>p21st</t>
  </si>
  <si>
    <t>p23st</t>
  </si>
  <si>
    <t>p99st</t>
  </si>
  <si>
    <t>p99pst</t>
  </si>
  <si>
    <t>Выберете колличество осей</t>
  </si>
  <si>
    <t>Установите курс евро</t>
  </si>
  <si>
    <t>Выберете категорию транспортного средства</t>
  </si>
  <si>
    <t>ОШИБКА колличество осей не сответствует категории транспортного средства</t>
  </si>
  <si>
    <t>соответсвие осей</t>
  </si>
  <si>
    <t>соответсвие осей категории</t>
  </si>
  <si>
    <t>Range(Cell(R, 17), Cell(R, 23)).Select</t>
  </si>
  <si>
    <t>osi_1</t>
  </si>
  <si>
    <t>osi_2</t>
  </si>
  <si>
    <t>в</t>
  </si>
  <si>
    <t>РАСЧЕТЫ ГОТОВЫ (проверьте данные)</t>
  </si>
  <si>
    <t>Выберете категорию транспортного средства (строка 6)</t>
  </si>
  <si>
    <t>Выберете колличество осей (строка 7)</t>
  </si>
  <si>
    <t>Установите курс евро (строка 7)</t>
  </si>
  <si>
    <t>ОШИБКА проверьте данные в таблице дорог и растояний (Количество дорог и растояний, начало и конец участков)</t>
  </si>
  <si>
    <t>1. Условные обозначения</t>
  </si>
  <si>
    <t>2. Порядок заполнения калькулятора</t>
  </si>
  <si>
    <t xml:space="preserve">2.2. Во всплывающем списке в ячейке I7 веберете количество осей </t>
  </si>
  <si>
    <t>2.3. В ячейке Z7 укажите необходимый курс евро</t>
  </si>
  <si>
    <t>2.4. В ячейке I8 указывается текущая дата, либо можно указать любую другую интересующую дату</t>
  </si>
  <si>
    <t>2.5. В столбце С начиная с 13 строки выбираем из всплывающего списка краткое название дороги</t>
  </si>
  <si>
    <t>3. Подсказки</t>
  </si>
  <si>
    <t>3.1. Кнопка "Очистить форму" очищает все данные из калькулятора</t>
  </si>
  <si>
    <t>3.2. Изменяя в столбце С наименование дороги, данные о начале и конце платного участка сбрасываются</t>
  </si>
  <si>
    <t>3.3. Нажав на гиперссылку "Посмотреть курс валют по НБ" вы перейдете на сайт национального банка РБ в раздел курс валют</t>
  </si>
  <si>
    <t>1.1. Голубой цвет обозначает, что заполнение данных ячеек происходит автоматически</t>
  </si>
  <si>
    <t>1.3. Красным цветом во второй строке калькулятора отображается подсказаки</t>
  </si>
  <si>
    <t>3.4. Если вы указали наименование дороги и при этом не указали или неверно указали начало и конец участка, в строке 2 с подсказкой может быть написана ошибка "проверьте данные"</t>
  </si>
  <si>
    <t>1.2. Зеленая заливка обозначает, что значения в ячейке выбираются из списка значений при нажатии на треугольник справа от ячейки</t>
  </si>
  <si>
    <t>2.1. Во всплывающем списке в ячейке С6 укажите тип транспортного средства</t>
  </si>
  <si>
    <t>2.6. В столбце Q начиная с 13 строки выбираем из всплывающего списка начало платного участка соответствующей дороги</t>
  </si>
  <si>
    <t>2.7. В столбце T начиная с 13 строки выбираем из всплывающего списка конец платного участка соответствующей дороги</t>
  </si>
  <si>
    <t>Платные дороги, на которых взимается плата за проезд транспортных средств посредством системы электронного сбора платы с 1 декабря 2018г</t>
  </si>
  <si>
    <t>P-28 Минск – Молодечно – Нарочь</t>
  </si>
  <si>
    <t>М-6/Е 28 Минск – Гродно – граница Республики Польша (Брузги)</t>
  </si>
  <si>
    <t>Платные дороги, на которых взимается плата за проезд транспортных средств посредством системы электронного сбора платы с 1 ноября 2016 г.</t>
  </si>
  <si>
    <t>М-5/Е 271 Минск – Гомель</t>
  </si>
  <si>
    <t>Р-23 Минск – Микашевичи</t>
  </si>
  <si>
    <t>Р-28</t>
  </si>
  <si>
    <t>p28pst</t>
  </si>
  <si>
    <t>p28fin</t>
  </si>
  <si>
    <t>М-6/Е 28 (12-133)</t>
  </si>
  <si>
    <t>М-6/Е 28 (196-276)</t>
  </si>
  <si>
    <t>Р-21 (9-40)</t>
  </si>
  <si>
    <t>Р-21 (42-52)</t>
  </si>
  <si>
    <t>Р-99 (16-89)</t>
  </si>
  <si>
    <t>Р-99 (91-111)</t>
  </si>
  <si>
    <t>Р-99 (121-148)</t>
  </si>
  <si>
    <t>m6_2st</t>
  </si>
  <si>
    <t>m6_2fin</t>
  </si>
  <si>
    <t>p21_2st</t>
  </si>
  <si>
    <t>p21_2fin</t>
  </si>
  <si>
    <t>p99_2st</t>
  </si>
  <si>
    <t>p99_2fin</t>
  </si>
  <si>
    <t>p99_3st</t>
  </si>
  <si>
    <t>p99_3fin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</si>
</sst>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0.0000"/>
    <numFmt numFmtId="169" formatCode="_-* #,##0.000_-;\-* #,##0.000_-;_-* &quot;-&quot;???_-;_-@_-"/>
    <numFmt numFmtId="170" formatCode="#,##0.0000"/>
    <numFmt numFmtId="171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2"/>
      <color indexed="8"/>
      <name val="B_info"/>
      <family val="2"/>
    </font>
    <font>
      <sz val="12"/>
      <color indexed="9"/>
      <name val="B_info"/>
      <family val="2"/>
    </font>
    <font>
      <sz val="12"/>
      <color indexed="62"/>
      <name val="B_info"/>
      <family val="2"/>
    </font>
    <font>
      <b/>
      <sz val="12"/>
      <color indexed="63"/>
      <name val="B_info"/>
      <family val="2"/>
    </font>
    <font>
      <b/>
      <sz val="12"/>
      <color indexed="52"/>
      <name val="B_info"/>
      <family val="2"/>
    </font>
    <font>
      <b/>
      <sz val="15"/>
      <color indexed="56"/>
      <name val="B_info"/>
      <family val="2"/>
    </font>
    <font>
      <b/>
      <sz val="13"/>
      <color indexed="56"/>
      <name val="B_info"/>
      <family val="2"/>
    </font>
    <font>
      <b/>
      <sz val="11"/>
      <color indexed="56"/>
      <name val="B_info"/>
      <family val="2"/>
    </font>
    <font>
      <b/>
      <sz val="12"/>
      <color indexed="8"/>
      <name val="B_info"/>
      <family val="2"/>
    </font>
    <font>
      <b/>
      <sz val="12"/>
      <color indexed="9"/>
      <name val="B_info"/>
      <family val="2"/>
    </font>
    <font>
      <b/>
      <sz val="18"/>
      <color indexed="56"/>
      <name val="Cambria"/>
      <family val="2"/>
    </font>
    <font>
      <sz val="12"/>
      <color indexed="60"/>
      <name val="B_info"/>
      <family val="2"/>
    </font>
    <font>
      <sz val="10"/>
      <name val="Arial"/>
      <family val="2"/>
    </font>
    <font>
      <sz val="12"/>
      <color indexed="20"/>
      <name val="B_info"/>
      <family val="2"/>
    </font>
    <font>
      <i/>
      <sz val="12"/>
      <color indexed="23"/>
      <name val="B_info"/>
      <family val="2"/>
    </font>
    <font>
      <sz val="12"/>
      <color indexed="52"/>
      <name val="B_info"/>
      <family val="2"/>
    </font>
    <font>
      <sz val="12"/>
      <color indexed="10"/>
      <name val="B_info"/>
      <family val="2"/>
    </font>
    <font>
      <sz val="12"/>
      <color indexed="17"/>
      <name val="B_info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2"/>
      <color indexed="48"/>
      <name val="Tahoma"/>
      <family val="2"/>
    </font>
    <font>
      <b/>
      <sz val="12"/>
      <name val="Tahoma"/>
      <family val="2"/>
    </font>
    <font>
      <sz val="6"/>
      <color indexed="43"/>
      <name val="Tahoma"/>
      <family val="2"/>
    </font>
    <font>
      <sz val="10"/>
      <color indexed="43"/>
      <name val="Tahoma"/>
      <family val="2"/>
    </font>
    <font>
      <sz val="12"/>
      <name val="B_info"/>
      <family val="1"/>
    </font>
    <font>
      <b/>
      <sz val="9"/>
      <color indexed="48"/>
      <name val="Tahoma"/>
      <family val="2"/>
    </font>
    <font>
      <b/>
      <sz val="8"/>
      <color indexed="18"/>
      <name val="Tahoma"/>
      <family val="2"/>
    </font>
    <font>
      <sz val="8"/>
      <color indexed="9"/>
      <name val="Tahoma"/>
      <family val="2"/>
    </font>
    <font>
      <sz val="6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48"/>
      <name val="Tahoma"/>
      <family val="2"/>
    </font>
    <font>
      <sz val="6"/>
      <name val="Tahoma"/>
      <family val="2"/>
    </font>
    <font>
      <sz val="8"/>
      <color indexed="26"/>
      <name val="Tahoma"/>
      <family val="2"/>
    </font>
    <font>
      <sz val="6"/>
      <color indexed="26"/>
      <name val="Tahoma"/>
      <family val="2"/>
    </font>
    <font>
      <b/>
      <sz val="12"/>
      <color indexed="9"/>
      <name val="Tahoma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medium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/>
      <top style="medium">
        <color indexed="9"/>
      </top>
      <bottom style="medium">
        <color indexed="9"/>
      </bottom>
    </border>
    <border>
      <left/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/>
      <top style="thin">
        <color indexed="9"/>
      </top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5" fillId="6" borderId="0" applyNumberFormat="0" applyBorder="0" applyAlignment="0" applyProtection="0"/>
    <xf numFmtId="0" fontId="46" fillId="7" borderId="0" applyNumberFormat="0" applyBorder="0" applyAlignment="0" applyProtection="0"/>
    <xf numFmtId="0" fontId="5" fillId="8" borderId="0" applyNumberFormat="0" applyBorder="0" applyAlignment="0" applyProtection="0"/>
    <xf numFmtId="0" fontId="46" fillId="9" borderId="0" applyNumberFormat="0" applyBorder="0" applyAlignment="0" applyProtection="0"/>
    <xf numFmtId="0" fontId="5" fillId="10" borderId="0" applyNumberFormat="0" applyBorder="0" applyAlignment="0" applyProtection="0"/>
    <xf numFmtId="0" fontId="46" fillId="11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5" fillId="14" borderId="0" applyNumberFormat="0" applyBorder="0" applyAlignment="0" applyProtection="0"/>
    <xf numFmtId="0" fontId="46" fillId="15" borderId="0" applyNumberFormat="0" applyBorder="0" applyAlignment="0" applyProtection="0"/>
    <xf numFmtId="0" fontId="5" fillId="16" borderId="0" applyNumberFormat="0" applyBorder="0" applyAlignment="0" applyProtection="0"/>
    <xf numFmtId="0" fontId="46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8" borderId="0" applyNumberFormat="0" applyBorder="0" applyAlignment="0" applyProtection="0"/>
    <xf numFmtId="0" fontId="46" fillId="20" borderId="0" applyNumberFormat="0" applyBorder="0" applyAlignment="0" applyProtection="0"/>
    <xf numFmtId="0" fontId="5" fillId="14" borderId="0" applyNumberFormat="0" applyBorder="0" applyAlignment="0" applyProtection="0"/>
    <xf numFmtId="0" fontId="46" fillId="21" borderId="0" applyNumberFormat="0" applyBorder="0" applyAlignment="0" applyProtection="0"/>
    <xf numFmtId="0" fontId="5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47" fillId="25" borderId="0" applyNumberFormat="0" applyBorder="0" applyAlignment="0" applyProtection="0"/>
    <xf numFmtId="0" fontId="6" fillId="16" borderId="0" applyNumberFormat="0" applyBorder="0" applyAlignment="0" applyProtection="0"/>
    <xf numFmtId="0" fontId="47" fillId="26" borderId="0" applyNumberFormat="0" applyBorder="0" applyAlignment="0" applyProtection="0"/>
    <xf numFmtId="0" fontId="6" fillId="18" borderId="0" applyNumberFormat="0" applyBorder="0" applyAlignment="0" applyProtection="0"/>
    <xf numFmtId="0" fontId="47" fillId="27" borderId="0" applyNumberFormat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30" borderId="0" applyNumberFormat="0" applyBorder="0" applyAlignment="0" applyProtection="0"/>
    <xf numFmtId="0" fontId="47" fillId="31" borderId="0" applyNumberFormat="0" applyBorder="0" applyAlignment="0" applyProtection="0"/>
    <xf numFmtId="0" fontId="6" fillId="32" borderId="0" applyNumberFormat="0" applyBorder="0" applyAlignment="0" applyProtection="0"/>
    <xf numFmtId="0" fontId="47" fillId="33" borderId="0" applyNumberFormat="0" applyBorder="0" applyAlignment="0" applyProtection="0"/>
    <xf numFmtId="0" fontId="23" fillId="0" borderId="0">
      <alignment horizontal="justify"/>
      <protection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49" fontId="23" fillId="0" borderId="1">
      <alignment horizontal="left"/>
      <protection/>
    </xf>
    <xf numFmtId="0" fontId="7" fillId="12" borderId="2" applyNumberFormat="0" applyAlignment="0" applyProtection="0"/>
    <xf numFmtId="0" fontId="8" fillId="38" borderId="3" applyNumberFormat="0" applyAlignment="0" applyProtection="0"/>
    <xf numFmtId="0" fontId="9" fillId="38" borderId="2" applyNumberFormat="0" applyAlignment="0" applyProtection="0"/>
    <xf numFmtId="0" fontId="48" fillId="0" borderId="0" applyNumberFormat="0" applyFill="0" applyBorder="0" applyAlignment="0" applyProtection="0"/>
    <xf numFmtId="49" fontId="23" fillId="0" borderId="1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6" fillId="0" borderId="0">
      <alignment horizontal="right" vertical="top"/>
      <protection/>
    </xf>
    <xf numFmtId="0" fontId="13" fillId="0" borderId="7" applyNumberFormat="0" applyFill="0" applyAlignment="0" applyProtection="0"/>
    <xf numFmtId="0" fontId="14" fillId="39" borderId="8" applyNumberFormat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  <xf numFmtId="0" fontId="27" fillId="0" borderId="0">
      <alignment horizontal="left"/>
      <protection/>
    </xf>
    <xf numFmtId="49" fontId="28" fillId="0" borderId="0">
      <alignment horizontal="center" vertical="top"/>
      <protection/>
    </xf>
    <xf numFmtId="0" fontId="23" fillId="0" borderId="9">
      <alignment horizontal="center"/>
      <protection/>
    </xf>
    <xf numFmtId="0" fontId="19" fillId="0" borderId="0" applyNumberFormat="0" applyFill="0" applyBorder="0" applyAlignment="0" applyProtection="0"/>
    <xf numFmtId="0" fontId="26" fillId="0" borderId="0">
      <alignment horizontal="right" vertical="top" wrapText="1"/>
      <protection/>
    </xf>
    <xf numFmtId="0" fontId="0" fillId="41" borderId="10" applyNumberFormat="0" applyFont="0" applyAlignment="0" applyProtection="0"/>
    <xf numFmtId="9" fontId="0" fillId="0" borderId="0" applyFont="0" applyFill="0" applyBorder="0" applyAlignment="0" applyProtection="0"/>
    <xf numFmtId="0" fontId="20" fillId="0" borderId="11" applyNumberFormat="0" applyFill="0" applyAlignment="0" applyProtection="0"/>
    <xf numFmtId="0" fontId="23" fillId="0" borderId="1">
      <alignment horizontal="center"/>
      <protection/>
    </xf>
    <xf numFmtId="0" fontId="21" fillId="0" borderId="0" applyNumberFormat="0" applyFill="0" applyBorder="0" applyAlignment="0" applyProtection="0"/>
    <xf numFmtId="0" fontId="26" fillId="0" borderId="0">
      <alignment horizont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0" fillId="41" borderId="0" xfId="0" applyNumberFormat="1" applyFill="1" applyAlignment="1">
      <alignment/>
    </xf>
    <xf numFmtId="0" fontId="0" fillId="42" borderId="12" xfId="0" applyNumberFormat="1" applyFill="1" applyBorder="1" applyAlignment="1">
      <alignment/>
    </xf>
    <xf numFmtId="0" fontId="0" fillId="42" borderId="13" xfId="0" applyNumberFormat="1" applyFill="1" applyBorder="1" applyAlignment="1">
      <alignment/>
    </xf>
    <xf numFmtId="0" fontId="0" fillId="42" borderId="14" xfId="0" applyNumberFormat="1" applyFill="1" applyBorder="1" applyAlignment="1">
      <alignment/>
    </xf>
    <xf numFmtId="0" fontId="0" fillId="42" borderId="15" xfId="0" applyNumberFormat="1" applyFill="1" applyBorder="1" applyAlignment="1">
      <alignment/>
    </xf>
    <xf numFmtId="0" fontId="0" fillId="42" borderId="0" xfId="0" applyNumberFormat="1" applyFill="1" applyBorder="1" applyAlignment="1">
      <alignment/>
    </xf>
    <xf numFmtId="0" fontId="0" fillId="42" borderId="16" xfId="0" applyNumberFormat="1" applyFill="1" applyBorder="1" applyAlignment="1">
      <alignment/>
    </xf>
    <xf numFmtId="0" fontId="0" fillId="42" borderId="17" xfId="0" applyNumberFormat="1" applyFill="1" applyBorder="1" applyAlignment="1">
      <alignment/>
    </xf>
    <xf numFmtId="0" fontId="0" fillId="42" borderId="18" xfId="0" applyNumberFormat="1" applyFill="1" applyBorder="1" applyAlignment="1">
      <alignment/>
    </xf>
    <xf numFmtId="0" fontId="0" fillId="41" borderId="0" xfId="0" applyNumberFormat="1" applyFill="1" applyAlignment="1">
      <alignment wrapText="1"/>
    </xf>
    <xf numFmtId="0" fontId="2" fillId="42" borderId="0" xfId="0" applyNumberFormat="1" applyFont="1" applyFill="1" applyBorder="1" applyAlignment="1">
      <alignment/>
    </xf>
    <xf numFmtId="0" fontId="3" fillId="42" borderId="0" xfId="0" applyNumberFormat="1" applyFont="1" applyFill="1" applyBorder="1" applyAlignment="1">
      <alignment/>
    </xf>
    <xf numFmtId="0" fontId="3" fillId="42" borderId="0" xfId="0" applyNumberFormat="1" applyFont="1" applyFill="1" applyBorder="1" applyAlignment="1">
      <alignment horizontal="center"/>
    </xf>
    <xf numFmtId="0" fontId="2" fillId="42" borderId="19" xfId="0" applyNumberFormat="1" applyFont="1" applyFill="1" applyBorder="1" applyAlignment="1">
      <alignment/>
    </xf>
    <xf numFmtId="0" fontId="2" fillId="41" borderId="0" xfId="0" applyNumberFormat="1" applyFont="1" applyFill="1" applyAlignment="1">
      <alignment/>
    </xf>
    <xf numFmtId="0" fontId="2" fillId="42" borderId="0" xfId="0" applyNumberFormat="1" applyFont="1" applyFill="1" applyBorder="1" applyAlignment="1">
      <alignment horizontal="justify" vertical="center"/>
    </xf>
    <xf numFmtId="0" fontId="30" fillId="41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0" fillId="41" borderId="0" xfId="0" applyFill="1" applyAlignment="1">
      <alignment/>
    </xf>
    <xf numFmtId="0" fontId="0" fillId="0" borderId="23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67" fontId="2" fillId="0" borderId="1" xfId="0" applyNumberFormat="1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41" borderId="21" xfId="0" applyFont="1" applyFill="1" applyBorder="1" applyAlignment="1">
      <alignment/>
    </xf>
    <xf numFmtId="0" fontId="0" fillId="41" borderId="44" xfId="0" applyFill="1" applyBorder="1" applyAlignment="1">
      <alignment/>
    </xf>
    <xf numFmtId="0" fontId="0" fillId="41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41" borderId="48" xfId="0" applyFill="1" applyBorder="1" applyAlignment="1">
      <alignment/>
    </xf>
    <xf numFmtId="0" fontId="2" fillId="41" borderId="43" xfId="0" applyFont="1" applyFill="1" applyBorder="1" applyAlignment="1">
      <alignment/>
    </xf>
    <xf numFmtId="0" fontId="0" fillId="41" borderId="49" xfId="0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41" borderId="50" xfId="0" applyFont="1" applyFill="1" applyBorder="1" applyAlignment="1">
      <alignment/>
    </xf>
    <xf numFmtId="0" fontId="0" fillId="41" borderId="46" xfId="0" applyFill="1" applyBorder="1" applyAlignment="1">
      <alignment/>
    </xf>
    <xf numFmtId="0" fontId="0" fillId="41" borderId="47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170" fontId="33" fillId="0" borderId="0" xfId="0" applyNumberFormat="1" applyFont="1" applyFill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6" fillId="41" borderId="0" xfId="0" applyFont="1" applyFill="1" applyAlignment="1">
      <alignment/>
    </xf>
    <xf numFmtId="167" fontId="36" fillId="41" borderId="0" xfId="0" applyNumberFormat="1" applyFont="1" applyFill="1" applyAlignment="1">
      <alignment/>
    </xf>
    <xf numFmtId="0" fontId="31" fillId="41" borderId="0" xfId="0" applyFont="1" applyFill="1" applyAlignment="1" applyProtection="1">
      <alignment/>
      <protection hidden="1"/>
    </xf>
    <xf numFmtId="0" fontId="2" fillId="41" borderId="0" xfId="0" applyFont="1" applyFill="1" applyAlignment="1" applyProtection="1">
      <alignment/>
      <protection hidden="1"/>
    </xf>
    <xf numFmtId="0" fontId="37" fillId="41" borderId="0" xfId="0" applyFont="1" applyFill="1" applyAlignment="1" applyProtection="1">
      <alignment/>
      <protection hidden="1"/>
    </xf>
    <xf numFmtId="0" fontId="36" fillId="41" borderId="0" xfId="0" applyFont="1" applyFill="1" applyAlignment="1" applyProtection="1">
      <alignment/>
      <protection hidden="1"/>
    </xf>
    <xf numFmtId="0" fontId="29" fillId="41" borderId="0" xfId="0" applyFont="1" applyFill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32" fillId="0" borderId="20" xfId="0" applyFont="1" applyFill="1" applyBorder="1" applyAlignment="1" applyProtection="1">
      <alignment/>
      <protection hidden="1"/>
    </xf>
    <xf numFmtId="0" fontId="31" fillId="0" borderId="20" xfId="0" applyFont="1" applyFill="1" applyBorder="1" applyAlignment="1" applyProtection="1">
      <alignment/>
      <protection hidden="1"/>
    </xf>
    <xf numFmtId="0" fontId="31" fillId="0" borderId="36" xfId="0" applyFont="1" applyFill="1" applyBorder="1" applyAlignment="1" applyProtection="1">
      <alignment/>
      <protection hidden="1"/>
    </xf>
    <xf numFmtId="0" fontId="2" fillId="0" borderId="37" xfId="0" applyFont="1" applyFill="1" applyBorder="1" applyAlignment="1" applyProtection="1">
      <alignment/>
      <protection hidden="1"/>
    </xf>
    <xf numFmtId="0" fontId="31" fillId="0" borderId="38" xfId="0" applyFont="1" applyFill="1" applyBorder="1" applyAlignment="1" applyProtection="1">
      <alignment/>
      <protection hidden="1"/>
    </xf>
    <xf numFmtId="0" fontId="31" fillId="0" borderId="42" xfId="0" applyFont="1" applyFill="1" applyBorder="1" applyAlignment="1" applyProtection="1">
      <alignment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2" fillId="42" borderId="0" xfId="0" applyFont="1" applyFill="1" applyAlignment="1" applyProtection="1">
      <alignment/>
      <protection hidden="1"/>
    </xf>
    <xf numFmtId="0" fontId="2" fillId="42" borderId="51" xfId="0" applyFont="1" applyFill="1" applyBorder="1" applyAlignment="1" applyProtection="1">
      <alignment/>
      <protection hidden="1"/>
    </xf>
    <xf numFmtId="0" fontId="2" fillId="42" borderId="43" xfId="0" applyFont="1" applyFill="1" applyBorder="1" applyAlignment="1" applyProtection="1">
      <alignment/>
      <protection hidden="1"/>
    </xf>
    <xf numFmtId="0" fontId="2" fillId="0" borderId="43" xfId="0" applyFont="1" applyFill="1" applyBorder="1" applyAlignment="1" applyProtection="1">
      <alignment/>
      <protection hidden="1"/>
    </xf>
    <xf numFmtId="0" fontId="32" fillId="0" borderId="43" xfId="0" applyFont="1" applyFill="1" applyBorder="1" applyAlignment="1" applyProtection="1">
      <alignment/>
      <protection hidden="1"/>
    </xf>
    <xf numFmtId="0" fontId="31" fillId="0" borderId="43" xfId="0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0" fontId="2" fillId="0" borderId="52" xfId="0" applyFont="1" applyFill="1" applyBorder="1" applyAlignment="1" applyProtection="1">
      <alignment/>
      <protection hidden="1"/>
    </xf>
    <xf numFmtId="0" fontId="32" fillId="0" borderId="52" xfId="0" applyFont="1" applyFill="1" applyBorder="1" applyAlignment="1" applyProtection="1">
      <alignment/>
      <protection hidden="1"/>
    </xf>
    <xf numFmtId="0" fontId="31" fillId="0" borderId="52" xfId="0" applyFont="1" applyFill="1" applyBorder="1" applyAlignment="1" applyProtection="1">
      <alignment/>
      <protection hidden="1"/>
    </xf>
    <xf numFmtId="0" fontId="31" fillId="0" borderId="40" xfId="0" applyFont="1" applyFill="1" applyBorder="1" applyAlignment="1" applyProtection="1">
      <alignment/>
      <protection hidden="1"/>
    </xf>
    <xf numFmtId="0" fontId="32" fillId="41" borderId="0" xfId="0" applyFont="1" applyFill="1" applyAlignment="1" applyProtection="1">
      <alignment/>
      <protection hidden="1"/>
    </xf>
    <xf numFmtId="0" fontId="2" fillId="42" borderId="53" xfId="0" applyFont="1" applyFill="1" applyBorder="1" applyAlignment="1" applyProtection="1">
      <alignment/>
      <protection hidden="1"/>
    </xf>
    <xf numFmtId="14" fontId="2" fillId="0" borderId="54" xfId="0" applyNumberFormat="1" applyFont="1" applyFill="1" applyBorder="1" applyAlignment="1" applyProtection="1">
      <alignment/>
      <protection hidden="1"/>
    </xf>
    <xf numFmtId="0" fontId="2" fillId="0" borderId="55" xfId="0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>
      <alignment horizontal="center" vertical="top" wrapText="1"/>
    </xf>
    <xf numFmtId="3" fontId="39" fillId="0" borderId="1" xfId="0" applyNumberFormat="1" applyFont="1" applyFill="1" applyBorder="1" applyAlignment="1">
      <alignment horizontal="center" wrapText="1"/>
    </xf>
    <xf numFmtId="167" fontId="39" fillId="0" borderId="1" xfId="0" applyNumberFormat="1" applyFont="1" applyFill="1" applyBorder="1" applyAlignment="1">
      <alignment horizontal="center" wrapText="1"/>
    </xf>
    <xf numFmtId="0" fontId="34" fillId="41" borderId="0" xfId="0" applyFont="1" applyFill="1" applyBorder="1" applyAlignment="1" applyProtection="1">
      <alignment vertical="center"/>
      <protection hidden="1"/>
    </xf>
    <xf numFmtId="0" fontId="40" fillId="41" borderId="0" xfId="0" applyFont="1" applyFill="1" applyAlignment="1" applyProtection="1">
      <alignment/>
      <protection hidden="1"/>
    </xf>
    <xf numFmtId="0" fontId="41" fillId="41" borderId="0" xfId="0" applyFont="1" applyFill="1" applyAlignment="1" applyProtection="1">
      <alignment/>
      <protection hidden="1"/>
    </xf>
    <xf numFmtId="0" fontId="42" fillId="41" borderId="0" xfId="0" applyFont="1" applyFill="1" applyAlignment="1" applyProtection="1">
      <alignment/>
      <protection hidden="1"/>
    </xf>
    <xf numFmtId="0" fontId="0" fillId="41" borderId="0" xfId="0" applyNumberFormat="1" applyFill="1" applyAlignment="1">
      <alignment horizontal="left" vertical="top" wrapText="1"/>
    </xf>
    <xf numFmtId="0" fontId="0" fillId="42" borderId="13" xfId="0" applyNumberFormat="1" applyFill="1" applyBorder="1" applyAlignment="1">
      <alignment horizontal="left" vertical="top" wrapText="1"/>
    </xf>
    <xf numFmtId="0" fontId="3" fillId="42" borderId="0" xfId="0" applyNumberFormat="1" applyFont="1" applyFill="1" applyBorder="1" applyAlignment="1">
      <alignment horizontal="center" vertical="top" wrapText="1"/>
    </xf>
    <xf numFmtId="0" fontId="2" fillId="42" borderId="0" xfId="0" applyNumberFormat="1" applyFont="1" applyFill="1" applyBorder="1" applyAlignment="1">
      <alignment horizontal="left" vertical="top" wrapText="1"/>
    </xf>
    <xf numFmtId="0" fontId="39" fillId="42" borderId="0" xfId="0" applyNumberFormat="1" applyFont="1" applyFill="1" applyBorder="1" applyAlignment="1">
      <alignment horizontal="left" vertical="top" wrapText="1"/>
    </xf>
    <xf numFmtId="0" fontId="2" fillId="6" borderId="0" xfId="0" applyNumberFormat="1" applyFont="1" applyFill="1" applyBorder="1" applyAlignment="1">
      <alignment horizontal="left" vertical="top" wrapText="1"/>
    </xf>
    <xf numFmtId="0" fontId="38" fillId="42" borderId="0" xfId="0" applyNumberFormat="1" applyFont="1" applyFill="1" applyBorder="1" applyAlignment="1">
      <alignment horizontal="left" vertical="top" wrapText="1"/>
    </xf>
    <xf numFmtId="0" fontId="4" fillId="42" borderId="0" xfId="0" applyNumberFormat="1" applyFont="1" applyFill="1" applyBorder="1" applyAlignment="1">
      <alignment horizontal="left" vertical="top" wrapText="1"/>
    </xf>
    <xf numFmtId="16" fontId="4" fillId="42" borderId="0" xfId="0" applyNumberFormat="1" applyFont="1" applyFill="1" applyBorder="1" applyAlignment="1">
      <alignment horizontal="left" vertical="top" wrapText="1"/>
    </xf>
    <xf numFmtId="0" fontId="0" fillId="42" borderId="0" xfId="0" applyNumberFormat="1" applyFill="1" applyBorder="1" applyAlignment="1">
      <alignment horizontal="left" vertical="top" wrapText="1"/>
    </xf>
    <xf numFmtId="0" fontId="0" fillId="42" borderId="19" xfId="0" applyNumberFormat="1" applyFill="1" applyBorder="1" applyAlignment="1">
      <alignment horizontal="left" vertical="top" wrapText="1"/>
    </xf>
    <xf numFmtId="0" fontId="36" fillId="41" borderId="0" xfId="0" applyFont="1" applyFill="1" applyAlignment="1" applyProtection="1">
      <alignment/>
      <protection hidden="1"/>
    </xf>
    <xf numFmtId="0" fontId="37" fillId="41" borderId="0" xfId="0" applyFont="1" applyFill="1" applyAlignment="1" applyProtection="1">
      <alignment/>
      <protection hidden="1"/>
    </xf>
    <xf numFmtId="0" fontId="43" fillId="41" borderId="0" xfId="0" applyFont="1" applyFill="1" applyAlignment="1" applyProtection="1">
      <alignment vertical="center"/>
      <protection hidden="1"/>
    </xf>
    <xf numFmtId="169" fontId="39" fillId="0" borderId="56" xfId="0" applyNumberFormat="1" applyFont="1" applyFill="1" applyBorder="1" applyAlignment="1" applyProtection="1">
      <alignment horizontal="right"/>
      <protection hidden="1"/>
    </xf>
    <xf numFmtId="169" fontId="39" fillId="0" borderId="57" xfId="0" applyNumberFormat="1" applyFont="1" applyFill="1" applyBorder="1" applyAlignment="1" applyProtection="1">
      <alignment horizontal="right"/>
      <protection hidden="1"/>
    </xf>
    <xf numFmtId="169" fontId="39" fillId="0" borderId="58" xfId="0" applyNumberFormat="1" applyFont="1" applyFill="1" applyBorder="1" applyAlignment="1" applyProtection="1">
      <alignment horizontal="right"/>
      <protection hidden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167" fontId="2" fillId="6" borderId="1" xfId="0" applyNumberFormat="1" applyFont="1" applyFill="1" applyBorder="1" applyAlignment="1" applyProtection="1">
      <alignment horizontal="right"/>
      <protection locked="0"/>
    </xf>
    <xf numFmtId="0" fontId="2" fillId="10" borderId="1" xfId="0" applyFont="1" applyFill="1" applyBorder="1" applyAlignment="1" applyProtection="1">
      <alignment horizontal="center" vertical="top" wrapText="1"/>
      <protection hidden="1"/>
    </xf>
    <xf numFmtId="2" fontId="39" fillId="0" borderId="56" xfId="0" applyNumberFormat="1" applyFont="1" applyFill="1" applyBorder="1" applyAlignment="1" applyProtection="1">
      <alignment horizontal="center"/>
      <protection hidden="1"/>
    </xf>
    <xf numFmtId="2" fontId="39" fillId="0" borderId="57" xfId="0" applyNumberFormat="1" applyFont="1" applyFill="1" applyBorder="1" applyAlignment="1" applyProtection="1">
      <alignment horizontal="center"/>
      <protection hidden="1"/>
    </xf>
    <xf numFmtId="2" fontId="39" fillId="0" borderId="58" xfId="0" applyNumberFormat="1" applyFont="1" applyFill="1" applyBorder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left"/>
      <protection hidden="1"/>
    </xf>
    <xf numFmtId="0" fontId="2" fillId="0" borderId="57" xfId="0" applyFont="1" applyFill="1" applyBorder="1" applyAlignment="1" applyProtection="1">
      <alignment horizontal="left"/>
      <protection hidden="1"/>
    </xf>
    <xf numFmtId="0" fontId="2" fillId="0" borderId="58" xfId="0" applyFont="1" applyFill="1" applyBorder="1" applyAlignment="1" applyProtection="1">
      <alignment horizontal="left"/>
      <protection hidden="1"/>
    </xf>
    <xf numFmtId="167" fontId="39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Alignment="1" applyProtection="1">
      <alignment horizontal="center"/>
      <protection locked="0"/>
    </xf>
    <xf numFmtId="0" fontId="34" fillId="41" borderId="0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top"/>
      <protection hidden="1"/>
    </xf>
    <xf numFmtId="2" fontId="39" fillId="0" borderId="1" xfId="0" applyNumberFormat="1" applyFont="1" applyFill="1" applyBorder="1" applyAlignment="1" applyProtection="1">
      <alignment horizontal="center"/>
      <protection hidden="1"/>
    </xf>
    <xf numFmtId="168" fontId="2" fillId="0" borderId="1" xfId="0" applyNumberFormat="1" applyFont="1" applyFill="1" applyBorder="1" applyAlignment="1" applyProtection="1">
      <alignment horizontal="center"/>
      <protection locked="0"/>
    </xf>
    <xf numFmtId="14" fontId="39" fillId="0" borderId="1" xfId="0" applyNumberFormat="1" applyFont="1" applyFill="1" applyBorder="1" applyAlignment="1" applyProtection="1">
      <alignment horizontal="center"/>
      <protection hidden="1"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38" fillId="41" borderId="59" xfId="0" applyFont="1" applyFill="1" applyBorder="1" applyAlignment="1" applyProtection="1">
      <alignment horizontal="center" vertical="center" wrapText="1"/>
      <protection hidden="1"/>
    </xf>
    <xf numFmtId="0" fontId="38" fillId="41" borderId="19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top" wrapText="1"/>
      <protection hidden="1"/>
    </xf>
    <xf numFmtId="0" fontId="3" fillId="0" borderId="61" xfId="0" applyFont="1" applyFill="1" applyBorder="1" applyAlignment="1" applyProtection="1">
      <alignment horizontal="center" vertical="top" wrapText="1"/>
      <protection hidden="1"/>
    </xf>
    <xf numFmtId="0" fontId="3" fillId="0" borderId="62" xfId="0" applyFont="1" applyFill="1" applyBorder="1" applyAlignment="1" applyProtection="1">
      <alignment horizontal="center" vertical="top" wrapText="1"/>
      <protection hidden="1"/>
    </xf>
    <xf numFmtId="0" fontId="3" fillId="41" borderId="1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7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вездочкаСноски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дпись" xfId="79"/>
    <cellStyle name="Подстрочный" xfId="80"/>
    <cellStyle name="ПоляЗаполнения" xfId="81"/>
    <cellStyle name="Пояснение" xfId="82"/>
    <cellStyle name="Приложение" xfId="83"/>
    <cellStyle name="Примечание" xfId="84"/>
    <cellStyle name="Percent" xfId="85"/>
    <cellStyle name="Связанная ячейка" xfId="86"/>
    <cellStyle name="Табличный" xfId="87"/>
    <cellStyle name="Текст предупреждения" xfId="88"/>
    <cellStyle name="ТекстСноски" xfId="89"/>
    <cellStyle name="Comma" xfId="90"/>
    <cellStyle name="Comma [0]" xfId="91"/>
    <cellStyle name="Хороший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P53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7" width="9.125" style="67" customWidth="1"/>
    <col min="8" max="8" width="74.375" style="67" customWidth="1"/>
    <col min="9" max="9" width="19.625" style="67" customWidth="1"/>
    <col min="10" max="16384" width="9.125" style="67" customWidth="1"/>
  </cols>
  <sheetData>
    <row r="1" spans="2:5" ht="12.75">
      <c r="B1" s="67">
        <v>0</v>
      </c>
      <c r="C1" s="67" t="s">
        <v>16</v>
      </c>
      <c r="D1" s="67" t="str">
        <f>VLOOKUP(Калькулятор!C6,B1:C3,2,FALSE)</f>
        <v>osi_2</v>
      </c>
      <c r="E1" s="67" t="e">
        <f ca="1">INDIRECT(z!D1)</f>
        <v>#VALUE!</v>
      </c>
    </row>
    <row r="2" spans="2:12" ht="12.75">
      <c r="B2" s="67" t="s">
        <v>13</v>
      </c>
      <c r="C2" s="67" t="s">
        <v>102</v>
      </c>
      <c r="D2" s="67">
        <v>1</v>
      </c>
      <c r="H2" s="67" t="s">
        <v>27</v>
      </c>
      <c r="I2" s="68" t="s">
        <v>52</v>
      </c>
      <c r="J2" s="67" t="s">
        <v>71</v>
      </c>
      <c r="K2" s="67" t="s">
        <v>72</v>
      </c>
      <c r="L2" s="67" t="str">
        <f>VLOOKUP(I2,I2:K13,2,FALSE)</f>
        <v>m1st</v>
      </c>
    </row>
    <row r="3" spans="2:11" ht="12.75">
      <c r="B3" s="67" t="s">
        <v>6</v>
      </c>
      <c r="C3" s="67" t="s">
        <v>103</v>
      </c>
      <c r="D3" s="67">
        <v>2</v>
      </c>
      <c r="H3" s="67" t="s">
        <v>28</v>
      </c>
      <c r="I3" s="67" t="s">
        <v>54</v>
      </c>
      <c r="J3" s="67" t="s">
        <v>73</v>
      </c>
      <c r="K3" s="67" t="s">
        <v>74</v>
      </c>
    </row>
    <row r="4" spans="2:11" ht="12.75">
      <c r="B4" s="67">
        <v>0</v>
      </c>
      <c r="C4" s="67" t="s">
        <v>16</v>
      </c>
      <c r="D4" s="67">
        <v>4</v>
      </c>
      <c r="H4" s="67" t="s">
        <v>29</v>
      </c>
      <c r="I4" s="67" t="s">
        <v>55</v>
      </c>
      <c r="J4" s="67" t="s">
        <v>75</v>
      </c>
      <c r="K4" s="67" t="s">
        <v>76</v>
      </c>
    </row>
    <row r="5" spans="2:11" ht="12.75">
      <c r="B5" s="67" t="s">
        <v>14</v>
      </c>
      <c r="C5" s="67">
        <f>'Пр.1 к № 21 '!E8</f>
        <v>0.04</v>
      </c>
      <c r="D5" s="67">
        <v>1</v>
      </c>
      <c r="H5" s="67" t="s">
        <v>30</v>
      </c>
      <c r="I5" s="67" t="s">
        <v>56</v>
      </c>
      <c r="J5" s="67" t="s">
        <v>86</v>
      </c>
      <c r="K5" s="67" t="s">
        <v>77</v>
      </c>
    </row>
    <row r="6" spans="2:11" ht="12.75">
      <c r="B6" s="67">
        <v>2</v>
      </c>
      <c r="C6" s="67">
        <f>'Пр.1 к № 21 '!E9</f>
        <v>0.09</v>
      </c>
      <c r="D6" s="67">
        <v>2</v>
      </c>
      <c r="H6" s="67" t="s">
        <v>31</v>
      </c>
      <c r="I6" s="67" t="s">
        <v>57</v>
      </c>
      <c r="J6" s="67" t="s">
        <v>87</v>
      </c>
      <c r="K6" s="67" t="s">
        <v>78</v>
      </c>
    </row>
    <row r="7" spans="2:11" ht="12.75">
      <c r="B7" s="67">
        <v>3</v>
      </c>
      <c r="C7" s="67">
        <f>'Пр.1 к № 21 '!E10</f>
        <v>0.115</v>
      </c>
      <c r="D7" s="67">
        <v>2</v>
      </c>
      <c r="H7" s="67" t="s">
        <v>32</v>
      </c>
      <c r="I7" s="67" t="s">
        <v>136</v>
      </c>
      <c r="J7" s="67" t="s">
        <v>88</v>
      </c>
      <c r="K7" s="67" t="s">
        <v>79</v>
      </c>
    </row>
    <row r="8" spans="2:15" ht="12.75">
      <c r="B8" s="67" t="s">
        <v>15</v>
      </c>
      <c r="C8" s="67">
        <f>'Пр.1 к № 21 '!E11</f>
        <v>0.145</v>
      </c>
      <c r="D8" s="67">
        <v>2</v>
      </c>
      <c r="H8" s="67" t="s">
        <v>32</v>
      </c>
      <c r="I8" s="67" t="s">
        <v>137</v>
      </c>
      <c r="J8" s="67" t="s">
        <v>143</v>
      </c>
      <c r="K8" s="67" t="s">
        <v>144</v>
      </c>
      <c r="O8" s="67" t="s">
        <v>100</v>
      </c>
    </row>
    <row r="9" spans="2:16" ht="12.75">
      <c r="B9" s="67">
        <v>0</v>
      </c>
      <c r="D9" s="67">
        <v>3</v>
      </c>
      <c r="H9" s="67" t="s">
        <v>37</v>
      </c>
      <c r="I9" s="67" t="s">
        <v>59</v>
      </c>
      <c r="J9" s="67" t="s">
        <v>89</v>
      </c>
      <c r="K9" s="67" t="s">
        <v>80</v>
      </c>
      <c r="O9" s="67">
        <f>VLOOKUP(H27,B5:D9,3,FALSE)</f>
        <v>2</v>
      </c>
      <c r="P9" s="67">
        <f>VLOOKUP(H26,B2:D4,3,FALSE)</f>
        <v>2</v>
      </c>
    </row>
    <row r="10" spans="8:11" ht="12.75">
      <c r="H10" s="67" t="s">
        <v>38</v>
      </c>
      <c r="I10" s="67" t="s">
        <v>60</v>
      </c>
      <c r="J10" s="67" t="s">
        <v>90</v>
      </c>
      <c r="K10" s="67" t="s">
        <v>81</v>
      </c>
    </row>
    <row r="11" spans="8:11" ht="12.75">
      <c r="H11" s="67" t="s">
        <v>40</v>
      </c>
      <c r="I11" s="67" t="s">
        <v>138</v>
      </c>
      <c r="J11" s="67" t="s">
        <v>91</v>
      </c>
      <c r="K11" s="67" t="s">
        <v>82</v>
      </c>
    </row>
    <row r="12" spans="8:11" ht="12.75">
      <c r="H12" s="67" t="s">
        <v>40</v>
      </c>
      <c r="I12" s="67" t="s">
        <v>139</v>
      </c>
      <c r="J12" s="67" t="s">
        <v>145</v>
      </c>
      <c r="K12" s="67" t="s">
        <v>146</v>
      </c>
    </row>
    <row r="13" spans="8:11" ht="12.75">
      <c r="H13" s="67" t="s">
        <v>41</v>
      </c>
      <c r="I13" s="67" t="s">
        <v>62</v>
      </c>
      <c r="J13" s="67" t="s">
        <v>92</v>
      </c>
      <c r="K13" s="67" t="s">
        <v>83</v>
      </c>
    </row>
    <row r="14" spans="8:11" ht="12.75">
      <c r="H14" s="67" t="s">
        <v>128</v>
      </c>
      <c r="I14" s="67" t="s">
        <v>133</v>
      </c>
      <c r="J14" s="67" t="s">
        <v>134</v>
      </c>
      <c r="K14" s="67" t="s">
        <v>135</v>
      </c>
    </row>
    <row r="15" spans="8:11" ht="12.75">
      <c r="H15" s="67" t="s">
        <v>42</v>
      </c>
      <c r="I15" s="67" t="s">
        <v>140</v>
      </c>
      <c r="J15" s="67" t="s">
        <v>93</v>
      </c>
      <c r="K15" s="67" t="s">
        <v>84</v>
      </c>
    </row>
    <row r="16" spans="8:11" ht="12.75">
      <c r="H16" s="67" t="s">
        <v>42</v>
      </c>
      <c r="I16" s="67" t="s">
        <v>141</v>
      </c>
      <c r="J16" s="67" t="s">
        <v>147</v>
      </c>
      <c r="K16" s="67" t="s">
        <v>148</v>
      </c>
    </row>
    <row r="17" spans="8:11" ht="12.75">
      <c r="H17" s="67" t="s">
        <v>42</v>
      </c>
      <c r="I17" s="67" t="s">
        <v>142</v>
      </c>
      <c r="J17" s="67" t="s">
        <v>149</v>
      </c>
      <c r="K17" s="67" t="s">
        <v>150</v>
      </c>
    </row>
    <row r="18" spans="8:11" ht="12.75">
      <c r="H18" s="67" t="s">
        <v>43</v>
      </c>
      <c r="I18" s="67" t="s">
        <v>43</v>
      </c>
      <c r="J18" s="67" t="s">
        <v>94</v>
      </c>
      <c r="K18" s="67" t="s">
        <v>85</v>
      </c>
    </row>
    <row r="21" ht="12.75">
      <c r="B21" s="67">
        <f>Калькулятор!Z7*Калькулятор!Z9</f>
        <v>2.4071848749999996</v>
      </c>
    </row>
    <row r="22" spans="2:3" ht="15.75">
      <c r="B22" s="69">
        <f>ROUNDDOWN(B21,2)</f>
        <v>2.4</v>
      </c>
      <c r="C22" s="69">
        <f>ROUND(B21,3)</f>
        <v>2.407</v>
      </c>
    </row>
    <row r="23" ht="12.75">
      <c r="B23" s="70">
        <f>IF((C22-B22)&lt;0.005,B22,IF((C22-B22)&gt;=0.005,(ROUNDDOWN(B22,2)+0.01)))</f>
        <v>2.4099999999999997</v>
      </c>
    </row>
    <row r="24" ht="12.75">
      <c r="K24" s="67">
        <f>VLOOKUP(FALSE,K25:L32,2,)</f>
        <v>0</v>
      </c>
    </row>
    <row r="25" spans="2:13" ht="12.75">
      <c r="B25" s="71"/>
      <c r="C25" s="71"/>
      <c r="D25" s="72"/>
      <c r="E25" s="72"/>
      <c r="F25" s="72"/>
      <c r="G25" s="72"/>
      <c r="K25" s="67" t="b">
        <f>H26&lt;&gt;0</f>
        <v>1</v>
      </c>
      <c r="L25" s="71">
        <v>1</v>
      </c>
      <c r="M25" s="71" t="s">
        <v>97</v>
      </c>
    </row>
    <row r="26" spans="1:13" ht="12.75">
      <c r="A26" s="67">
        <v>0</v>
      </c>
      <c r="B26" s="71" t="s">
        <v>105</v>
      </c>
      <c r="C26" s="71"/>
      <c r="D26" s="72"/>
      <c r="E26" s="72"/>
      <c r="F26" s="72"/>
      <c r="G26" s="72"/>
      <c r="H26" s="67" t="str">
        <f>Калькулятор!C6</f>
        <v>Транспортное средство с допустимой общей массой более 3,5 тонны</v>
      </c>
      <c r="K26" s="67" t="b">
        <f>H27&lt;&gt;0</f>
        <v>1</v>
      </c>
      <c r="L26" s="71">
        <v>2</v>
      </c>
      <c r="M26" s="71" t="s">
        <v>95</v>
      </c>
    </row>
    <row r="27" spans="1:13" ht="12.75">
      <c r="A27" s="67">
        <v>1</v>
      </c>
      <c r="B27" s="71" t="s">
        <v>106</v>
      </c>
      <c r="C27" s="71"/>
      <c r="H27" s="67" t="str">
        <f>Калькулятор!I7</f>
        <v>4 и более</v>
      </c>
      <c r="K27" s="67" t="b">
        <f>H28&lt;&gt;0</f>
        <v>1</v>
      </c>
      <c r="L27" s="67">
        <v>3</v>
      </c>
      <c r="M27" s="67" t="s">
        <v>96</v>
      </c>
    </row>
    <row r="28" spans="1:13" ht="12.75">
      <c r="A28" s="67">
        <v>2</v>
      </c>
      <c r="B28" s="71" t="s">
        <v>107</v>
      </c>
      <c r="C28" s="71"/>
      <c r="H28" s="67">
        <f>Калькулятор!Z7</f>
        <v>2.4025</v>
      </c>
      <c r="K28" s="67" t="b">
        <f>O9=P9</f>
        <v>1</v>
      </c>
      <c r="L28" s="67">
        <v>4</v>
      </c>
      <c r="M28" s="67" t="s">
        <v>99</v>
      </c>
    </row>
    <row r="29" spans="1:12" ht="12.75">
      <c r="A29" s="67">
        <v>3</v>
      </c>
      <c r="B29" s="67" t="s">
        <v>108</v>
      </c>
      <c r="H29" s="67" t="b">
        <f>IF(OR(AND(H27&lt;&gt;osi_1,H26&lt;&gt;B2),AND(H27=osi_1,H26=B2)),TRUE,FALSE)</f>
        <v>1</v>
      </c>
      <c r="K29" s="67" t="b">
        <f>Калькулятор!$DC$14</f>
        <v>1</v>
      </c>
      <c r="L29" s="67">
        <v>5</v>
      </c>
    </row>
    <row r="30" spans="1:2" ht="12.75">
      <c r="A30" s="67">
        <v>4</v>
      </c>
      <c r="B30" s="67" t="s">
        <v>98</v>
      </c>
    </row>
    <row r="31" spans="1:2" ht="12.75">
      <c r="A31" s="67">
        <v>5</v>
      </c>
      <c r="B31" s="67" t="s">
        <v>109</v>
      </c>
    </row>
    <row r="32" spans="11:12" ht="12.75">
      <c r="K32" s="67" t="b">
        <v>0</v>
      </c>
      <c r="L32" s="67">
        <v>0</v>
      </c>
    </row>
    <row r="36" spans="7:11" ht="12.75">
      <c r="G36" s="67" t="str">
        <f>Калькулятор!C13</f>
        <v>Р-28</v>
      </c>
      <c r="H36" s="67">
        <f>Калькулятор!Q13</f>
        <v>16.91</v>
      </c>
      <c r="I36" s="67">
        <f>Калькулятор!T13</f>
        <v>23.82</v>
      </c>
      <c r="J36" s="67">
        <f>I36-H36</f>
        <v>6.91</v>
      </c>
      <c r="K36" s="67">
        <f>MATCH(H36,'Пр.2 к № 340'!D11:D146,1)</f>
        <v>3</v>
      </c>
    </row>
    <row r="37" spans="7:15" ht="12.75">
      <c r="G37" s="67">
        <f>Калькулятор!C14</f>
        <v>0</v>
      </c>
      <c r="H37" s="67">
        <f>Калькулятор!Q14</f>
        <v>0</v>
      </c>
      <c r="I37" s="67">
        <f>Калькулятор!T14</f>
        <v>0</v>
      </c>
      <c r="J37" s="67">
        <f aca="true" t="shared" si="0" ref="J37:J53">I37-H37</f>
        <v>0</v>
      </c>
      <c r="O37" s="67" t="s">
        <v>101</v>
      </c>
    </row>
    <row r="38" spans="7:10" ht="12.75">
      <c r="G38" s="67">
        <f>Калькулятор!C15</f>
        <v>0</v>
      </c>
      <c r="H38" s="67">
        <f>Калькулятор!Q15</f>
        <v>0</v>
      </c>
      <c r="I38" s="67">
        <f>Калькулятор!T15</f>
        <v>0</v>
      </c>
      <c r="J38" s="67">
        <f t="shared" si="0"/>
        <v>0</v>
      </c>
    </row>
    <row r="39" spans="7:10" ht="12.75">
      <c r="G39" s="67">
        <f>Калькулятор!C16</f>
        <v>0</v>
      </c>
      <c r="H39" s="67">
        <f>Калькулятор!Q16</f>
        <v>0</v>
      </c>
      <c r="I39" s="67">
        <f>Калькулятор!T16</f>
        <v>0</v>
      </c>
      <c r="J39" s="67">
        <f t="shared" si="0"/>
        <v>0</v>
      </c>
    </row>
    <row r="40" spans="7:10" ht="12.75">
      <c r="G40" s="67">
        <f>Калькулятор!C17</f>
        <v>0</v>
      </c>
      <c r="H40" s="67">
        <f>Калькулятор!Q17</f>
        <v>0</v>
      </c>
      <c r="I40" s="67">
        <f>Калькулятор!T17</f>
        <v>0</v>
      </c>
      <c r="J40" s="67">
        <f t="shared" si="0"/>
        <v>0</v>
      </c>
    </row>
    <row r="41" spans="7:10" ht="12.75">
      <c r="G41" s="67">
        <f>Калькулятор!C18</f>
        <v>0</v>
      </c>
      <c r="H41" s="67">
        <f>Калькулятор!Q18</f>
        <v>0</v>
      </c>
      <c r="I41" s="67">
        <f>Калькулятор!T18</f>
        <v>0</v>
      </c>
      <c r="J41" s="67">
        <f t="shared" si="0"/>
        <v>0</v>
      </c>
    </row>
    <row r="42" spans="7:10" ht="12.75">
      <c r="G42" s="67">
        <f>Калькулятор!C19</f>
        <v>0</v>
      </c>
      <c r="H42" s="67">
        <f>Калькулятор!Q19</f>
        <v>0</v>
      </c>
      <c r="I42" s="67">
        <f>Калькулятор!T19</f>
        <v>0</v>
      </c>
      <c r="J42" s="67">
        <f t="shared" si="0"/>
        <v>0</v>
      </c>
    </row>
    <row r="43" spans="7:10" ht="12.75">
      <c r="G43" s="67">
        <f>Калькулятор!C20</f>
        <v>0</v>
      </c>
      <c r="H43" s="67">
        <f>Калькулятор!Q20</f>
        <v>0</v>
      </c>
      <c r="I43" s="67">
        <f>Калькулятор!T20</f>
        <v>0</v>
      </c>
      <c r="J43" s="67">
        <f t="shared" si="0"/>
        <v>0</v>
      </c>
    </row>
    <row r="44" spans="7:10" ht="12.75">
      <c r="G44" s="67">
        <f>Калькулятор!C21</f>
        <v>0</v>
      </c>
      <c r="H44" s="67">
        <f>Калькулятор!Q21</f>
        <v>0</v>
      </c>
      <c r="I44" s="67">
        <f>Калькулятор!T21</f>
        <v>0</v>
      </c>
      <c r="J44" s="67">
        <f t="shared" si="0"/>
        <v>0</v>
      </c>
    </row>
    <row r="45" spans="7:10" ht="12.75">
      <c r="G45" s="67">
        <f>Калькулятор!C22</f>
        <v>0</v>
      </c>
      <c r="H45" s="67">
        <f>Калькулятор!Q22</f>
        <v>0</v>
      </c>
      <c r="I45" s="67">
        <f>Калькулятор!T22</f>
        <v>0</v>
      </c>
      <c r="J45" s="67">
        <f t="shared" si="0"/>
        <v>0</v>
      </c>
    </row>
    <row r="46" spans="7:10" ht="12.75">
      <c r="G46" s="67">
        <f>Калькулятор!C23</f>
        <v>0</v>
      </c>
      <c r="H46" s="67">
        <f>Калькулятор!Q23</f>
        <v>0</v>
      </c>
      <c r="I46" s="67">
        <f>Калькулятор!T23</f>
        <v>0</v>
      </c>
      <c r="J46" s="67">
        <f t="shared" si="0"/>
        <v>0</v>
      </c>
    </row>
    <row r="47" spans="7:10" ht="12.75">
      <c r="G47" s="67">
        <f>Калькулятор!C24</f>
        <v>0</v>
      </c>
      <c r="H47" s="67">
        <f>Калькулятор!Q24</f>
        <v>0</v>
      </c>
      <c r="I47" s="67">
        <f>Калькулятор!T24</f>
        <v>0</v>
      </c>
      <c r="J47" s="67">
        <f t="shared" si="0"/>
        <v>0</v>
      </c>
    </row>
    <row r="48" spans="7:10" ht="12.75">
      <c r="G48" s="67">
        <f>Калькулятор!C25</f>
        <v>0</v>
      </c>
      <c r="H48" s="67">
        <f>Калькулятор!Q25</f>
        <v>0</v>
      </c>
      <c r="I48" s="67">
        <f>Калькулятор!T25</f>
        <v>0</v>
      </c>
      <c r="J48" s="67">
        <f t="shared" si="0"/>
        <v>0</v>
      </c>
    </row>
    <row r="49" spans="7:10" ht="12.75">
      <c r="G49" s="67">
        <f>Калькулятор!C26</f>
        <v>0</v>
      </c>
      <c r="H49" s="67">
        <f>Калькулятор!Q26</f>
        <v>0</v>
      </c>
      <c r="I49" s="67">
        <f>Калькулятор!T26</f>
        <v>0</v>
      </c>
      <c r="J49" s="67">
        <f t="shared" si="0"/>
        <v>0</v>
      </c>
    </row>
    <row r="50" spans="7:10" ht="12.75">
      <c r="G50" s="67">
        <f>Калькулятор!C27</f>
        <v>0</v>
      </c>
      <c r="H50" s="67">
        <f>Калькулятор!Q27</f>
        <v>0</v>
      </c>
      <c r="I50" s="67">
        <f>Калькулятор!T27</f>
        <v>0</v>
      </c>
      <c r="J50" s="67">
        <f t="shared" si="0"/>
        <v>0</v>
      </c>
    </row>
    <row r="51" spans="7:10" ht="12.75">
      <c r="G51" s="67">
        <f>Калькулятор!C28</f>
        <v>0</v>
      </c>
      <c r="H51" s="67">
        <f>Калькулятор!Q28</f>
        <v>0</v>
      </c>
      <c r="I51" s="67">
        <f>Калькулятор!T28</f>
        <v>0</v>
      </c>
      <c r="J51" s="67">
        <f t="shared" si="0"/>
        <v>0</v>
      </c>
    </row>
    <row r="52" spans="7:10" ht="12.75">
      <c r="G52" s="67">
        <f>Калькулятор!C29</f>
        <v>0</v>
      </c>
      <c r="H52" s="67">
        <f>Калькулятор!Q29</f>
        <v>0</v>
      </c>
      <c r="I52" s="67">
        <f>Калькулятор!T29</f>
        <v>0</v>
      </c>
      <c r="J52" s="67">
        <f t="shared" si="0"/>
        <v>0</v>
      </c>
    </row>
    <row r="53" spans="7:10" ht="12.75">
      <c r="G53" s="67">
        <f>Калькулятор!C30</f>
        <v>0</v>
      </c>
      <c r="H53" s="67">
        <f>Калькулятор!Q30</f>
        <v>0</v>
      </c>
      <c r="I53" s="67">
        <f>Калькулятор!T30</f>
        <v>0</v>
      </c>
      <c r="J53" s="67">
        <f t="shared" si="0"/>
        <v>0</v>
      </c>
    </row>
  </sheetData>
  <sheetProtection password="BC18" sheet="1" selectLockedCells="1" selectUnlockedCells="1"/>
  <printOptions/>
  <pageMargins left="0.7" right="0.7" top="0.75" bottom="0.75" header="0.3" footer="0.3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3"/>
    <pageSetUpPr fitToPage="1"/>
  </sheetPr>
  <dimension ref="B2:L29"/>
  <sheetViews>
    <sheetView tabSelected="1" zoomScale="160" zoomScaleNormal="160" zoomScalePageLayoutView="0" workbookViewId="0" topLeftCell="A1">
      <selection activeCell="A1" sqref="A1"/>
    </sheetView>
  </sheetViews>
  <sheetFormatPr defaultColWidth="2.75390625" defaultRowHeight="12" customHeight="1"/>
  <cols>
    <col min="1" max="2" width="2.75390625" style="2" customWidth="1"/>
    <col min="3" max="3" width="96.875" style="111" customWidth="1"/>
    <col min="4" max="16384" width="2.75390625" style="2" customWidth="1"/>
  </cols>
  <sheetData>
    <row r="1" ht="12" customHeight="1" thickBot="1"/>
    <row r="2" spans="2:4" ht="12" customHeight="1">
      <c r="B2" s="3"/>
      <c r="C2" s="112"/>
      <c r="D2" s="5"/>
    </row>
    <row r="3" spans="2:4" ht="16.5" customHeight="1">
      <c r="B3" s="6"/>
      <c r="C3" s="113" t="s">
        <v>1</v>
      </c>
      <c r="D3" s="8"/>
    </row>
    <row r="4" spans="2:4" ht="12.75">
      <c r="B4" s="6"/>
      <c r="C4" s="114" t="s">
        <v>110</v>
      </c>
      <c r="D4" s="8"/>
    </row>
    <row r="5" spans="2:4" ht="12.75">
      <c r="B5" s="6"/>
      <c r="C5" s="115" t="s">
        <v>120</v>
      </c>
      <c r="D5" s="8"/>
    </row>
    <row r="6" spans="2:4" ht="21">
      <c r="B6" s="6"/>
      <c r="C6" s="116" t="s">
        <v>123</v>
      </c>
      <c r="D6" s="8"/>
    </row>
    <row r="7" spans="2:4" ht="12.75">
      <c r="B7" s="6"/>
      <c r="C7" s="117" t="s">
        <v>121</v>
      </c>
      <c r="D7" s="8"/>
    </row>
    <row r="8" spans="2:12" ht="12.75">
      <c r="B8" s="6"/>
      <c r="C8" s="114"/>
      <c r="D8" s="8"/>
      <c r="L8" s="11"/>
    </row>
    <row r="9" spans="2:4" ht="12.75">
      <c r="B9" s="6"/>
      <c r="C9" s="114" t="s">
        <v>111</v>
      </c>
      <c r="D9" s="8"/>
    </row>
    <row r="10" spans="2:4" ht="12.75">
      <c r="B10" s="6"/>
      <c r="C10" s="114" t="s">
        <v>124</v>
      </c>
      <c r="D10" s="8"/>
    </row>
    <row r="11" spans="2:4" ht="12" customHeight="1">
      <c r="B11" s="6"/>
      <c r="C11" s="114" t="s">
        <v>112</v>
      </c>
      <c r="D11" s="8"/>
    </row>
    <row r="12" spans="2:4" ht="12" customHeight="1">
      <c r="B12" s="6"/>
      <c r="C12" s="118" t="s">
        <v>113</v>
      </c>
      <c r="D12" s="8"/>
    </row>
    <row r="13" spans="2:4" ht="12" customHeight="1">
      <c r="B13" s="6"/>
      <c r="C13" s="118" t="s">
        <v>114</v>
      </c>
      <c r="D13" s="8"/>
    </row>
    <row r="14" spans="2:4" ht="12.75">
      <c r="B14" s="6"/>
      <c r="C14" s="119" t="s">
        <v>115</v>
      </c>
      <c r="D14" s="8"/>
    </row>
    <row r="15" spans="2:4" ht="12.75">
      <c r="B15" s="6"/>
      <c r="C15" s="119" t="s">
        <v>125</v>
      </c>
      <c r="D15" s="8"/>
    </row>
    <row r="16" spans="2:4" ht="12" customHeight="1">
      <c r="B16" s="6"/>
      <c r="C16" s="119" t="s">
        <v>126</v>
      </c>
      <c r="D16" s="8"/>
    </row>
    <row r="17" spans="2:4" ht="12" customHeight="1">
      <c r="B17" s="6"/>
      <c r="C17" s="114"/>
      <c r="D17" s="8"/>
    </row>
    <row r="18" spans="2:4" ht="12.75">
      <c r="B18" s="6"/>
      <c r="C18" s="114" t="s">
        <v>116</v>
      </c>
      <c r="D18" s="8"/>
    </row>
    <row r="19" spans="2:4" ht="12" customHeight="1">
      <c r="B19" s="6"/>
      <c r="C19" s="118" t="s">
        <v>117</v>
      </c>
      <c r="D19" s="8"/>
    </row>
    <row r="20" spans="2:4" ht="12" customHeight="1">
      <c r="B20" s="6"/>
      <c r="C20" s="118" t="s">
        <v>118</v>
      </c>
      <c r="D20" s="8"/>
    </row>
    <row r="21" spans="2:4" ht="12.75">
      <c r="B21" s="6"/>
      <c r="C21" s="118" t="s">
        <v>119</v>
      </c>
      <c r="D21" s="8"/>
    </row>
    <row r="22" spans="2:4" ht="24" customHeight="1">
      <c r="B22" s="6"/>
      <c r="C22" s="118" t="s">
        <v>122</v>
      </c>
      <c r="D22" s="8"/>
    </row>
    <row r="23" spans="2:4" ht="12" customHeight="1">
      <c r="B23" s="6"/>
      <c r="C23" s="114"/>
      <c r="D23" s="8"/>
    </row>
    <row r="24" spans="2:4" ht="12" customHeight="1">
      <c r="B24" s="6"/>
      <c r="C24" s="114"/>
      <c r="D24" s="8"/>
    </row>
    <row r="25" spans="2:4" ht="12" customHeight="1">
      <c r="B25" s="6"/>
      <c r="C25" s="118"/>
      <c r="D25" s="8"/>
    </row>
    <row r="26" spans="2:4" ht="12" customHeight="1">
      <c r="B26" s="6"/>
      <c r="C26" s="118"/>
      <c r="D26" s="8"/>
    </row>
    <row r="27" spans="2:4" ht="12" customHeight="1">
      <c r="B27" s="6"/>
      <c r="C27" s="120"/>
      <c r="D27" s="8"/>
    </row>
    <row r="28" spans="2:4" ht="12" customHeight="1">
      <c r="B28" s="6"/>
      <c r="C28" s="120"/>
      <c r="D28" s="8"/>
    </row>
    <row r="29" spans="2:4" ht="12" customHeight="1" thickBot="1">
      <c r="B29" s="9"/>
      <c r="C29" s="121"/>
      <c r="D29" s="10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339966"/>
  </sheetPr>
  <dimension ref="B1:DN31"/>
  <sheetViews>
    <sheetView zoomScale="160" zoomScaleNormal="160" zoomScaleSheetLayoutView="115" zoomScalePageLayoutView="0" workbookViewId="0" topLeftCell="A1">
      <pane ySplit="2" topLeftCell="A3" activePane="bottomLeft" state="frozen"/>
      <selection pane="topLeft" activeCell="D33" sqref="D33"/>
      <selection pane="bottomLeft" activeCell="A1" sqref="A1"/>
    </sheetView>
  </sheetViews>
  <sheetFormatPr defaultColWidth="2.75390625" defaultRowHeight="12.75"/>
  <cols>
    <col min="1" max="1" width="2.75390625" style="1" customWidth="1"/>
    <col min="2" max="24" width="2.75390625" style="76" customWidth="1"/>
    <col min="25" max="28" width="2.75390625" style="100" customWidth="1"/>
    <col min="29" max="33" width="2.75390625" style="75" customWidth="1"/>
    <col min="34" max="97" width="2.75390625" style="76" customWidth="1"/>
    <col min="98" max="98" width="4.875" style="76" customWidth="1"/>
    <col min="99" max="99" width="4.875" style="122" customWidth="1"/>
    <col min="100" max="104" width="4.875" style="123" customWidth="1"/>
    <col min="105" max="105" width="2.75390625" style="123" customWidth="1"/>
    <col min="106" max="106" width="2.75390625" style="77" customWidth="1"/>
    <col min="107" max="107" width="12.25390625" style="77" customWidth="1"/>
    <col min="108" max="110" width="2.75390625" style="77" customWidth="1"/>
    <col min="111" max="117" width="2.75390625" style="78" customWidth="1"/>
    <col min="118" max="118" width="2.75390625" style="73" customWidth="1"/>
    <col min="119" max="16384" width="2.75390625" style="1" customWidth="1"/>
  </cols>
  <sheetData>
    <row r="1" spans="2:32" ht="11.25">
      <c r="B1" s="140" t="s">
        <v>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2:105" ht="27" customHeight="1" thickBot="1">
      <c r="B2" s="147" t="str">
        <f>IF(VLOOKUP(z!K24,z!A26:B31,2,FALSE)=0,"",VLOOKUP(z!K24,z!A26:B31,2,FALSE))</f>
        <v>РАСЧЕТЫ ГОТОВЫ (проверьте данные)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79"/>
      <c r="CV2" s="124"/>
      <c r="CW2" s="124"/>
      <c r="CX2" s="124"/>
      <c r="CY2" s="124"/>
      <c r="CZ2" s="124"/>
      <c r="DA2" s="124"/>
    </row>
    <row r="3" spans="2:32" ht="12" customHeight="1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  <c r="Z3" s="82"/>
      <c r="AA3" s="82"/>
      <c r="AB3" s="82"/>
      <c r="AC3" s="83"/>
      <c r="AD3" s="83"/>
      <c r="AE3" s="83"/>
      <c r="AF3" s="84"/>
    </row>
    <row r="4" spans="2:118" ht="24" customHeight="1">
      <c r="B4" s="85"/>
      <c r="C4" s="149" t="s">
        <v>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1"/>
      <c r="AF4" s="86"/>
      <c r="DB4" s="108"/>
      <c r="DC4" s="108"/>
      <c r="DN4" s="74"/>
    </row>
    <row r="5" spans="2:109" ht="11.25" customHeight="1">
      <c r="B5" s="85"/>
      <c r="C5" s="145" t="s">
        <v>5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87"/>
      <c r="CQ5" s="109"/>
      <c r="CR5" s="109"/>
      <c r="CS5" s="109"/>
      <c r="DB5" s="110"/>
      <c r="DC5" s="110"/>
      <c r="DD5" s="110"/>
      <c r="DE5" s="110"/>
    </row>
    <row r="6" spans="2:109" ht="12" customHeight="1">
      <c r="B6" s="85"/>
      <c r="C6" s="146" t="s">
        <v>6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87"/>
      <c r="CQ6" s="109"/>
      <c r="CR6" s="109"/>
      <c r="CS6" s="109"/>
      <c r="DB6" s="110"/>
      <c r="DC6" s="110"/>
      <c r="DD6" s="110"/>
      <c r="DE6" s="110"/>
    </row>
    <row r="7" spans="2:109" ht="12" customHeight="1">
      <c r="B7" s="88"/>
      <c r="C7" s="138" t="s">
        <v>7</v>
      </c>
      <c r="D7" s="138"/>
      <c r="E7" s="138"/>
      <c r="F7" s="138"/>
      <c r="G7" s="138"/>
      <c r="H7" s="138"/>
      <c r="I7" s="139" t="s">
        <v>15</v>
      </c>
      <c r="J7" s="139"/>
      <c r="K7" s="139"/>
      <c r="L7" s="139"/>
      <c r="M7" s="139"/>
      <c r="N7" s="103"/>
      <c r="O7" s="138" t="s">
        <v>10</v>
      </c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43">
        <v>2.4025</v>
      </c>
      <c r="AA7" s="143"/>
      <c r="AB7" s="143"/>
      <c r="AC7" s="143"/>
      <c r="AD7" s="143"/>
      <c r="AE7" s="143"/>
      <c r="AF7" s="87"/>
      <c r="CQ7" s="109"/>
      <c r="CR7" s="109"/>
      <c r="CS7" s="109"/>
      <c r="CX7" s="123" t="str">
        <f>VLOOKUP($C$6,z!B2:C4,2,FALSE)</f>
        <v>osi_2</v>
      </c>
      <c r="CY7" s="123">
        <f ca="1">INDIRECT($CX$7)</f>
        <v>3</v>
      </c>
      <c r="DB7" s="110"/>
      <c r="DC7" s="110"/>
      <c r="DD7" s="110"/>
      <c r="DE7" s="110"/>
    </row>
    <row r="8" spans="2:109" ht="12" customHeight="1">
      <c r="B8" s="88"/>
      <c r="C8" s="138" t="s">
        <v>8</v>
      </c>
      <c r="D8" s="138"/>
      <c r="E8" s="138"/>
      <c r="F8" s="138"/>
      <c r="G8" s="138"/>
      <c r="H8" s="138"/>
      <c r="I8" s="144">
        <f ca="1">TODAY()</f>
        <v>44272</v>
      </c>
      <c r="J8" s="144"/>
      <c r="K8" s="144"/>
      <c r="L8" s="144"/>
      <c r="M8" s="144"/>
      <c r="N8" s="102"/>
      <c r="O8" s="134" t="s">
        <v>9</v>
      </c>
      <c r="P8" s="135"/>
      <c r="Q8" s="135"/>
      <c r="R8" s="135"/>
      <c r="S8" s="135"/>
      <c r="T8" s="135"/>
      <c r="U8" s="135"/>
      <c r="V8" s="135"/>
      <c r="W8" s="135"/>
      <c r="X8" s="135"/>
      <c r="Y8" s="136"/>
      <c r="Z8" s="131">
        <f>IF(I7=0,0,VLOOKUP(I7,z!B5:C8,2,FALSE))</f>
        <v>0.145</v>
      </c>
      <c r="AA8" s="132"/>
      <c r="AB8" s="132"/>
      <c r="AC8" s="132"/>
      <c r="AD8" s="132"/>
      <c r="AE8" s="133"/>
      <c r="AF8" s="87"/>
      <c r="CQ8" s="109"/>
      <c r="CR8" s="109"/>
      <c r="CS8" s="109"/>
      <c r="DB8" s="110"/>
      <c r="DC8" s="110"/>
      <c r="DD8" s="110"/>
      <c r="DE8" s="110"/>
    </row>
    <row r="9" spans="2:109" ht="12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101"/>
      <c r="O9" s="134" t="s">
        <v>11</v>
      </c>
      <c r="P9" s="135"/>
      <c r="Q9" s="135"/>
      <c r="R9" s="135"/>
      <c r="S9" s="135"/>
      <c r="T9" s="135"/>
      <c r="U9" s="135"/>
      <c r="V9" s="135"/>
      <c r="W9" s="135"/>
      <c r="X9" s="135"/>
      <c r="Y9" s="136"/>
      <c r="Z9" s="137">
        <f>SUM(Z13:AB30)</f>
        <v>1.00195</v>
      </c>
      <c r="AA9" s="137"/>
      <c r="AB9" s="137"/>
      <c r="AC9" s="137"/>
      <c r="AD9" s="137"/>
      <c r="AE9" s="137"/>
      <c r="AF9" s="87"/>
      <c r="CQ9" s="109"/>
      <c r="CR9" s="109"/>
      <c r="CS9" s="109"/>
      <c r="DB9" s="110"/>
      <c r="DC9" s="110"/>
      <c r="DD9" s="110"/>
      <c r="DE9" s="110"/>
    </row>
    <row r="10" spans="2:109" ht="12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134" t="s">
        <v>12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6"/>
      <c r="Z10" s="142">
        <f>z!B23</f>
        <v>2.4099999999999997</v>
      </c>
      <c r="AA10" s="142"/>
      <c r="AB10" s="142"/>
      <c r="AC10" s="142"/>
      <c r="AD10" s="142"/>
      <c r="AE10" s="142"/>
      <c r="AF10" s="87"/>
      <c r="CQ10" s="109"/>
      <c r="CR10" s="109"/>
      <c r="CS10" s="109"/>
      <c r="DB10" s="110"/>
      <c r="DC10" s="110"/>
      <c r="DD10" s="110"/>
      <c r="DE10" s="110"/>
    </row>
    <row r="11" spans="2:109" ht="12" customHeight="1">
      <c r="B11" s="8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1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93"/>
      <c r="AA11" s="93"/>
      <c r="AB11" s="93"/>
      <c r="AC11" s="94"/>
      <c r="AD11" s="94"/>
      <c r="AE11" s="94"/>
      <c r="AF11" s="86"/>
      <c r="CQ11" s="109"/>
      <c r="CR11" s="109"/>
      <c r="CS11" s="109"/>
      <c r="DB11" s="110"/>
      <c r="DC11" s="110"/>
      <c r="DD11" s="110"/>
      <c r="DE11" s="110"/>
    </row>
    <row r="12" spans="2:109" ht="56.25" customHeight="1">
      <c r="B12" s="88"/>
      <c r="C12" s="141" t="s">
        <v>47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30" t="s">
        <v>48</v>
      </c>
      <c r="R12" s="130"/>
      <c r="S12" s="130"/>
      <c r="T12" s="130" t="s">
        <v>70</v>
      </c>
      <c r="U12" s="130"/>
      <c r="V12" s="130"/>
      <c r="W12" s="130" t="s">
        <v>67</v>
      </c>
      <c r="X12" s="130"/>
      <c r="Y12" s="130"/>
      <c r="Z12" s="130" t="s">
        <v>68</v>
      </c>
      <c r="AA12" s="130"/>
      <c r="AB12" s="130"/>
      <c r="AC12" s="130" t="s">
        <v>69</v>
      </c>
      <c r="AD12" s="130"/>
      <c r="AE12" s="130"/>
      <c r="AF12" s="87"/>
      <c r="CQ12" s="109"/>
      <c r="CR12" s="109"/>
      <c r="CS12" s="109"/>
      <c r="DB12" s="110"/>
      <c r="DC12" s="110"/>
      <c r="DD12" s="110"/>
      <c r="DE12" s="110"/>
    </row>
    <row r="13" spans="2:109" ht="10.5">
      <c r="B13" s="88"/>
      <c r="C13" s="128" t="s">
        <v>133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>
        <v>16.91</v>
      </c>
      <c r="R13" s="129"/>
      <c r="S13" s="129"/>
      <c r="T13" s="129">
        <v>23.82</v>
      </c>
      <c r="U13" s="129"/>
      <c r="V13" s="129"/>
      <c r="W13" s="125">
        <f>IF(C13=0,0,IF(T13-Q13&lt;0,0,T13-Q13))</f>
        <v>6.91</v>
      </c>
      <c r="X13" s="126"/>
      <c r="Y13" s="127"/>
      <c r="Z13" s="125">
        <f>IF(W13=0,0,ROUND(W13,2)*$Z$8)</f>
        <v>1.00195</v>
      </c>
      <c r="AA13" s="126"/>
      <c r="AB13" s="127"/>
      <c r="AC13" s="125">
        <f>IF(W13=0,0,ROUND(W13,2))</f>
        <v>6.91</v>
      </c>
      <c r="AD13" s="126"/>
      <c r="AE13" s="127"/>
      <c r="AF13" s="87"/>
      <c r="CQ13" s="109"/>
      <c r="CR13" s="109"/>
      <c r="CS13" s="109"/>
      <c r="CV13" s="123" t="str">
        <f>VLOOKUP(C13,z!$I$2:$K$18,2,FALSE)</f>
        <v>p28pst</v>
      </c>
      <c r="CW13" s="123" t="str">
        <f>VLOOKUP(C13,z!$I$2:$K$18,3,FALSE)</f>
        <v>p28fin</v>
      </c>
      <c r="CY13" s="123" t="e">
        <f ca="1">INDIRECT(CV13)</f>
        <v>#VALUE!</v>
      </c>
      <c r="DA13" s="123">
        <f>COUNTA(C13:P30)</f>
        <v>1</v>
      </c>
      <c r="DB13" s="110">
        <f>COUNT(Q13:S30)</f>
        <v>1</v>
      </c>
      <c r="DC13" s="110">
        <f>COUNT(T13:V30)</f>
        <v>1</v>
      </c>
      <c r="DD13" s="110">
        <f>COUNTIF(W13:W30,"&gt;0")</f>
        <v>1</v>
      </c>
      <c r="DE13" s="110"/>
    </row>
    <row r="14" spans="2:109" ht="12" customHeight="1">
      <c r="B14" s="8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R14" s="129"/>
      <c r="S14" s="129"/>
      <c r="T14" s="129"/>
      <c r="U14" s="129"/>
      <c r="V14" s="129"/>
      <c r="W14" s="125">
        <f>IF(C14=0,0,IF(T14-Q14&lt;0,0,T14-Q14))</f>
        <v>0</v>
      </c>
      <c r="X14" s="126"/>
      <c r="Y14" s="127"/>
      <c r="Z14" s="125">
        <f aca="true" t="shared" si="0" ref="Z14:Z30">IF(W14=0,0,ROUND(W14,2)*$Z$8)</f>
        <v>0</v>
      </c>
      <c r="AA14" s="126"/>
      <c r="AB14" s="127"/>
      <c r="AC14" s="125">
        <f aca="true" t="shared" si="1" ref="AC14:AC30">IF(W14=0,0,ROUND(W14,2))</f>
        <v>0</v>
      </c>
      <c r="AD14" s="126"/>
      <c r="AE14" s="127"/>
      <c r="AF14" s="87"/>
      <c r="CQ14" s="109"/>
      <c r="CR14" s="109"/>
      <c r="CS14" s="109"/>
      <c r="CV14" s="123" t="e">
        <f>VLOOKUP(C14,z!$I$2:$K$18,2,FALSE)</f>
        <v>#N/A</v>
      </c>
      <c r="CW14" s="123" t="e">
        <f>VLOOKUP(C14,z!$I$2:$K$18,3,FALSE)</f>
        <v>#N/A</v>
      </c>
      <c r="DB14" s="110"/>
      <c r="DC14" s="110" t="b">
        <f>AND(DA13=DB13,DB13=DC13,DC13=DD13)</f>
        <v>1</v>
      </c>
      <c r="DD14" s="110"/>
      <c r="DE14" s="110"/>
    </row>
    <row r="15" spans="2:109" ht="12" customHeight="1">
      <c r="B15" s="8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  <c r="R15" s="129"/>
      <c r="S15" s="129"/>
      <c r="T15" s="129"/>
      <c r="U15" s="129"/>
      <c r="V15" s="129"/>
      <c r="W15" s="125">
        <f aca="true" t="shared" si="2" ref="W15:W30">IF(C15=0,0,IF(T15-Q15&lt;0,0,T15-Q15))</f>
        <v>0</v>
      </c>
      <c r="X15" s="126"/>
      <c r="Y15" s="127"/>
      <c r="Z15" s="125">
        <f t="shared" si="0"/>
        <v>0</v>
      </c>
      <c r="AA15" s="126"/>
      <c r="AB15" s="127"/>
      <c r="AC15" s="125">
        <f t="shared" si="1"/>
        <v>0</v>
      </c>
      <c r="AD15" s="126"/>
      <c r="AE15" s="127"/>
      <c r="AF15" s="87"/>
      <c r="CQ15" s="109"/>
      <c r="CR15" s="109"/>
      <c r="CS15" s="109"/>
      <c r="CV15" s="123" t="e">
        <f>VLOOKUP(C15,z!$I$2:$K$18,2,FALSE)</f>
        <v>#N/A</v>
      </c>
      <c r="CW15" s="123" t="e">
        <f>VLOOKUP(C15,z!$I$2:$K$18,3,FALSE)</f>
        <v>#N/A</v>
      </c>
      <c r="DB15" s="110"/>
      <c r="DC15" s="110"/>
      <c r="DD15" s="110"/>
      <c r="DE15" s="110"/>
    </row>
    <row r="16" spans="2:115" ht="10.5" customHeight="1">
      <c r="B16" s="8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R16" s="129"/>
      <c r="S16" s="129"/>
      <c r="T16" s="129"/>
      <c r="U16" s="129"/>
      <c r="V16" s="129"/>
      <c r="W16" s="125">
        <f t="shared" si="2"/>
        <v>0</v>
      </c>
      <c r="X16" s="126"/>
      <c r="Y16" s="127"/>
      <c r="Z16" s="125">
        <f t="shared" si="0"/>
        <v>0</v>
      </c>
      <c r="AA16" s="126"/>
      <c r="AB16" s="127"/>
      <c r="AC16" s="125">
        <f t="shared" si="1"/>
        <v>0</v>
      </c>
      <c r="AD16" s="126"/>
      <c r="AE16" s="127"/>
      <c r="AF16" s="87"/>
      <c r="CQ16" s="109"/>
      <c r="CR16" s="109"/>
      <c r="CS16" s="109"/>
      <c r="CV16" s="123" t="e">
        <f>VLOOKUP(C16,z!$I$2:$K$18,2,FALSE)</f>
        <v>#N/A</v>
      </c>
      <c r="CW16" s="123" t="e">
        <f>VLOOKUP(C16,z!$I$2:$K$18,3,FALSE)</f>
        <v>#N/A</v>
      </c>
      <c r="DB16" s="110"/>
      <c r="DC16" s="110"/>
      <c r="DD16" s="110"/>
      <c r="DE16" s="110"/>
      <c r="DJ16" s="78">
        <f>COUNT(DK16:DK19)</f>
        <v>0</v>
      </c>
      <c r="DK16" s="78" t="s">
        <v>104</v>
      </c>
    </row>
    <row r="17" spans="2:109" ht="12" customHeight="1">
      <c r="B17" s="8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  <c r="R17" s="129"/>
      <c r="S17" s="129"/>
      <c r="T17" s="129"/>
      <c r="U17" s="129"/>
      <c r="V17" s="129"/>
      <c r="W17" s="125">
        <f t="shared" si="2"/>
        <v>0</v>
      </c>
      <c r="X17" s="126"/>
      <c r="Y17" s="127"/>
      <c r="Z17" s="125">
        <f t="shared" si="0"/>
        <v>0</v>
      </c>
      <c r="AA17" s="126"/>
      <c r="AB17" s="127"/>
      <c r="AC17" s="125">
        <f t="shared" si="1"/>
        <v>0</v>
      </c>
      <c r="AD17" s="126"/>
      <c r="AE17" s="127"/>
      <c r="AF17" s="87"/>
      <c r="CQ17" s="109"/>
      <c r="CR17" s="109"/>
      <c r="CS17" s="109"/>
      <c r="CV17" s="123" t="e">
        <f>VLOOKUP(C17,z!$I$2:$K$18,2,FALSE)</f>
        <v>#N/A</v>
      </c>
      <c r="CW17" s="123" t="e">
        <f>VLOOKUP(C17,z!$I$2:$K$18,3,FALSE)</f>
        <v>#N/A</v>
      </c>
      <c r="DB17" s="110"/>
      <c r="DC17" s="110"/>
      <c r="DD17" s="110"/>
      <c r="DE17" s="110"/>
    </row>
    <row r="18" spans="2:109" ht="12" customHeight="1">
      <c r="B18" s="8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9"/>
      <c r="R18" s="129"/>
      <c r="S18" s="129"/>
      <c r="T18" s="129"/>
      <c r="U18" s="129"/>
      <c r="V18" s="129"/>
      <c r="W18" s="125">
        <f t="shared" si="2"/>
        <v>0</v>
      </c>
      <c r="X18" s="126"/>
      <c r="Y18" s="127"/>
      <c r="Z18" s="125">
        <f t="shared" si="0"/>
        <v>0</v>
      </c>
      <c r="AA18" s="126"/>
      <c r="AB18" s="127"/>
      <c r="AC18" s="125">
        <f t="shared" si="1"/>
        <v>0</v>
      </c>
      <c r="AD18" s="126"/>
      <c r="AE18" s="127"/>
      <c r="AF18" s="87"/>
      <c r="CQ18" s="109"/>
      <c r="CR18" s="109"/>
      <c r="CS18" s="109"/>
      <c r="CV18" s="123" t="e">
        <f>VLOOKUP(C18,z!$I$2:$K$18,2,FALSE)</f>
        <v>#N/A</v>
      </c>
      <c r="CW18" s="123" t="e">
        <f>VLOOKUP(C18,z!$I$2:$K$18,3,FALSE)</f>
        <v>#N/A</v>
      </c>
      <c r="DB18" s="110"/>
      <c r="DC18" s="110"/>
      <c r="DD18" s="110"/>
      <c r="DE18" s="110"/>
    </row>
    <row r="19" spans="2:109" ht="12" customHeight="1">
      <c r="B19" s="8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/>
      <c r="R19" s="129"/>
      <c r="S19" s="129"/>
      <c r="T19" s="129"/>
      <c r="U19" s="129"/>
      <c r="V19" s="129"/>
      <c r="W19" s="125">
        <f t="shared" si="2"/>
        <v>0</v>
      </c>
      <c r="X19" s="126"/>
      <c r="Y19" s="127"/>
      <c r="Z19" s="125">
        <f t="shared" si="0"/>
        <v>0</v>
      </c>
      <c r="AA19" s="126"/>
      <c r="AB19" s="127"/>
      <c r="AC19" s="125">
        <f t="shared" si="1"/>
        <v>0</v>
      </c>
      <c r="AD19" s="126"/>
      <c r="AE19" s="127"/>
      <c r="AF19" s="87"/>
      <c r="CQ19" s="109"/>
      <c r="CR19" s="109"/>
      <c r="CS19" s="109"/>
      <c r="CV19" s="123" t="e">
        <f>VLOOKUP(C19,z!$I$2:$K$18,2,FALSE)</f>
        <v>#N/A</v>
      </c>
      <c r="CW19" s="123" t="e">
        <f>VLOOKUP(C19,z!$I$2:$K$18,3,FALSE)</f>
        <v>#N/A</v>
      </c>
      <c r="DB19" s="110"/>
      <c r="DC19" s="110"/>
      <c r="DD19" s="110"/>
      <c r="DE19" s="110"/>
    </row>
    <row r="20" spans="2:109" ht="12" customHeight="1">
      <c r="B20" s="8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/>
      <c r="R20" s="129"/>
      <c r="S20" s="129"/>
      <c r="T20" s="129"/>
      <c r="U20" s="129"/>
      <c r="V20" s="129"/>
      <c r="W20" s="125">
        <f t="shared" si="2"/>
        <v>0</v>
      </c>
      <c r="X20" s="126"/>
      <c r="Y20" s="127"/>
      <c r="Z20" s="125">
        <f t="shared" si="0"/>
        <v>0</v>
      </c>
      <c r="AA20" s="126"/>
      <c r="AB20" s="127"/>
      <c r="AC20" s="125">
        <f t="shared" si="1"/>
        <v>0</v>
      </c>
      <c r="AD20" s="126"/>
      <c r="AE20" s="127"/>
      <c r="AF20" s="87"/>
      <c r="CQ20" s="109"/>
      <c r="CR20" s="109"/>
      <c r="CS20" s="109"/>
      <c r="CV20" s="123" t="e">
        <f>VLOOKUP(C20,z!$I$2:$K$18,2,FALSE)</f>
        <v>#N/A</v>
      </c>
      <c r="CW20" s="123" t="e">
        <f>VLOOKUP(C20,z!$I$2:$K$18,3,FALSE)</f>
        <v>#N/A</v>
      </c>
      <c r="DB20" s="110"/>
      <c r="DC20" s="110"/>
      <c r="DD20" s="110"/>
      <c r="DE20" s="110"/>
    </row>
    <row r="21" spans="2:109" ht="12" customHeight="1">
      <c r="B21" s="8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9"/>
      <c r="R21" s="129"/>
      <c r="S21" s="129"/>
      <c r="T21" s="129"/>
      <c r="U21" s="129"/>
      <c r="V21" s="129"/>
      <c r="W21" s="125">
        <f t="shared" si="2"/>
        <v>0</v>
      </c>
      <c r="X21" s="126"/>
      <c r="Y21" s="127"/>
      <c r="Z21" s="125">
        <f t="shared" si="0"/>
        <v>0</v>
      </c>
      <c r="AA21" s="126"/>
      <c r="AB21" s="127"/>
      <c r="AC21" s="125">
        <f t="shared" si="1"/>
        <v>0</v>
      </c>
      <c r="AD21" s="126"/>
      <c r="AE21" s="127"/>
      <c r="AF21" s="87"/>
      <c r="CQ21" s="109"/>
      <c r="CR21" s="109"/>
      <c r="CS21" s="109"/>
      <c r="CV21" s="123" t="e">
        <f>VLOOKUP(C21,z!$I$2:$K$18,2,FALSE)</f>
        <v>#N/A</v>
      </c>
      <c r="CW21" s="123" t="e">
        <f>VLOOKUP(C21,z!$I$2:$K$18,3,FALSE)</f>
        <v>#N/A</v>
      </c>
      <c r="DB21" s="110"/>
      <c r="DC21" s="110"/>
      <c r="DD21" s="110"/>
      <c r="DE21" s="110"/>
    </row>
    <row r="22" spans="2:109" ht="12" customHeight="1">
      <c r="B22" s="8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9"/>
      <c r="R22" s="129"/>
      <c r="S22" s="129"/>
      <c r="T22" s="129"/>
      <c r="U22" s="129"/>
      <c r="V22" s="129"/>
      <c r="W22" s="125">
        <f t="shared" si="2"/>
        <v>0</v>
      </c>
      <c r="X22" s="126"/>
      <c r="Y22" s="127"/>
      <c r="Z22" s="125">
        <f t="shared" si="0"/>
        <v>0</v>
      </c>
      <c r="AA22" s="126"/>
      <c r="AB22" s="127"/>
      <c r="AC22" s="125">
        <f t="shared" si="1"/>
        <v>0</v>
      </c>
      <c r="AD22" s="126"/>
      <c r="AE22" s="127"/>
      <c r="AF22" s="86"/>
      <c r="CQ22" s="109"/>
      <c r="CR22" s="109"/>
      <c r="CS22" s="109"/>
      <c r="CV22" s="123" t="e">
        <f>VLOOKUP(C22,z!$I$2:$K$18,2,FALSE)</f>
        <v>#N/A</v>
      </c>
      <c r="CW22" s="123" t="e">
        <f>VLOOKUP(C22,z!$I$2:$K$18,3,FALSE)</f>
        <v>#N/A</v>
      </c>
      <c r="DB22" s="110"/>
      <c r="DC22" s="110"/>
      <c r="DD22" s="110"/>
      <c r="DE22" s="110"/>
    </row>
    <row r="23" spans="2:109" ht="12" customHeight="1">
      <c r="B23" s="85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129"/>
      <c r="S23" s="129"/>
      <c r="T23" s="129"/>
      <c r="U23" s="129"/>
      <c r="V23" s="129"/>
      <c r="W23" s="125">
        <f t="shared" si="2"/>
        <v>0</v>
      </c>
      <c r="X23" s="126"/>
      <c r="Y23" s="127"/>
      <c r="Z23" s="125">
        <f t="shared" si="0"/>
        <v>0</v>
      </c>
      <c r="AA23" s="126"/>
      <c r="AB23" s="127"/>
      <c r="AC23" s="125">
        <f t="shared" si="1"/>
        <v>0</v>
      </c>
      <c r="AD23" s="126"/>
      <c r="AE23" s="127"/>
      <c r="AF23" s="86"/>
      <c r="CQ23" s="109"/>
      <c r="CR23" s="109"/>
      <c r="CS23" s="109"/>
      <c r="CV23" s="123" t="e">
        <f>VLOOKUP(C23,z!$I$2:$K$18,2,FALSE)</f>
        <v>#N/A</v>
      </c>
      <c r="CW23" s="123" t="e">
        <f>VLOOKUP(C23,z!$I$2:$K$18,3,FALSE)</f>
        <v>#N/A</v>
      </c>
      <c r="DB23" s="110"/>
      <c r="DC23" s="110"/>
      <c r="DD23" s="110"/>
      <c r="DE23" s="110"/>
    </row>
    <row r="24" spans="2:109" ht="12" customHeight="1">
      <c r="B24" s="85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29"/>
      <c r="S24" s="129"/>
      <c r="T24" s="129"/>
      <c r="U24" s="129"/>
      <c r="V24" s="129"/>
      <c r="W24" s="125">
        <f t="shared" si="2"/>
        <v>0</v>
      </c>
      <c r="X24" s="126"/>
      <c r="Y24" s="127"/>
      <c r="Z24" s="125">
        <f t="shared" si="0"/>
        <v>0</v>
      </c>
      <c r="AA24" s="126"/>
      <c r="AB24" s="127"/>
      <c r="AC24" s="125">
        <f t="shared" si="1"/>
        <v>0</v>
      </c>
      <c r="AD24" s="126"/>
      <c r="AE24" s="127"/>
      <c r="AF24" s="86"/>
      <c r="CQ24" s="109"/>
      <c r="CR24" s="109"/>
      <c r="CS24" s="109"/>
      <c r="CV24" s="123" t="e">
        <f>VLOOKUP(C24,z!$I$2:$K$18,2,FALSE)</f>
        <v>#N/A</v>
      </c>
      <c r="CW24" s="123" t="e">
        <f>VLOOKUP(C24,z!$I$2:$K$18,3,FALSE)</f>
        <v>#N/A</v>
      </c>
      <c r="DB24" s="110"/>
      <c r="DC24" s="110"/>
      <c r="DD24" s="110"/>
      <c r="DE24" s="110"/>
    </row>
    <row r="25" spans="2:109" ht="12" customHeight="1">
      <c r="B25" s="85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9"/>
      <c r="R25" s="129"/>
      <c r="S25" s="129"/>
      <c r="T25" s="129"/>
      <c r="U25" s="129"/>
      <c r="V25" s="129"/>
      <c r="W25" s="125">
        <f t="shared" si="2"/>
        <v>0</v>
      </c>
      <c r="X25" s="126"/>
      <c r="Y25" s="127"/>
      <c r="Z25" s="125">
        <f t="shared" si="0"/>
        <v>0</v>
      </c>
      <c r="AA25" s="126"/>
      <c r="AB25" s="127"/>
      <c r="AC25" s="125">
        <f t="shared" si="1"/>
        <v>0</v>
      </c>
      <c r="AD25" s="126"/>
      <c r="AE25" s="127"/>
      <c r="AF25" s="86"/>
      <c r="CQ25" s="109"/>
      <c r="CR25" s="109"/>
      <c r="CS25" s="109"/>
      <c r="CV25" s="123" t="e">
        <f>VLOOKUP(C25,z!$I$2:$K$18,2,FALSE)</f>
        <v>#N/A</v>
      </c>
      <c r="CW25" s="123" t="e">
        <f>VLOOKUP(C25,z!$I$2:$K$18,3,FALSE)</f>
        <v>#N/A</v>
      </c>
      <c r="DB25" s="110"/>
      <c r="DC25" s="110"/>
      <c r="DD25" s="110"/>
      <c r="DE25" s="110"/>
    </row>
    <row r="26" spans="2:109" ht="12" customHeight="1">
      <c r="B26" s="85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29"/>
      <c r="S26" s="129"/>
      <c r="T26" s="129"/>
      <c r="U26" s="129"/>
      <c r="V26" s="129"/>
      <c r="W26" s="125">
        <f t="shared" si="2"/>
        <v>0</v>
      </c>
      <c r="X26" s="126"/>
      <c r="Y26" s="127"/>
      <c r="Z26" s="125">
        <f t="shared" si="0"/>
        <v>0</v>
      </c>
      <c r="AA26" s="126"/>
      <c r="AB26" s="127"/>
      <c r="AC26" s="125">
        <f t="shared" si="1"/>
        <v>0</v>
      </c>
      <c r="AD26" s="126"/>
      <c r="AE26" s="127"/>
      <c r="AF26" s="86"/>
      <c r="CQ26" s="109"/>
      <c r="CR26" s="109"/>
      <c r="CS26" s="109"/>
      <c r="CV26" s="123" t="e">
        <f>VLOOKUP(C26,z!$I$2:$K$18,2,FALSE)</f>
        <v>#N/A</v>
      </c>
      <c r="CW26" s="123" t="e">
        <f>VLOOKUP(C26,z!$I$2:$K$18,3,FALSE)</f>
        <v>#N/A</v>
      </c>
      <c r="DB26" s="110"/>
      <c r="DC26" s="110"/>
      <c r="DD26" s="110"/>
      <c r="DE26" s="110"/>
    </row>
    <row r="27" spans="2:109" ht="12" customHeight="1">
      <c r="B27" s="85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/>
      <c r="R27" s="129"/>
      <c r="S27" s="129"/>
      <c r="T27" s="129"/>
      <c r="U27" s="129"/>
      <c r="V27" s="129"/>
      <c r="W27" s="125">
        <f t="shared" si="2"/>
        <v>0</v>
      </c>
      <c r="X27" s="126"/>
      <c r="Y27" s="127"/>
      <c r="Z27" s="125">
        <f t="shared" si="0"/>
        <v>0</v>
      </c>
      <c r="AA27" s="126"/>
      <c r="AB27" s="127"/>
      <c r="AC27" s="125">
        <f t="shared" si="1"/>
        <v>0</v>
      </c>
      <c r="AD27" s="126"/>
      <c r="AE27" s="127"/>
      <c r="AF27" s="86"/>
      <c r="CQ27" s="109"/>
      <c r="CR27" s="109"/>
      <c r="CS27" s="109"/>
      <c r="CV27" s="123" t="e">
        <f>VLOOKUP(C27,z!$I$2:$K$18,2,FALSE)</f>
        <v>#N/A</v>
      </c>
      <c r="CW27" s="123" t="e">
        <f>VLOOKUP(C27,z!$I$2:$K$18,3,FALSE)</f>
        <v>#N/A</v>
      </c>
      <c r="DB27" s="110"/>
      <c r="DC27" s="110"/>
      <c r="DD27" s="110"/>
      <c r="DE27" s="110"/>
    </row>
    <row r="28" spans="2:109" ht="12" customHeight="1">
      <c r="B28" s="85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9"/>
      <c r="R28" s="129"/>
      <c r="S28" s="129"/>
      <c r="T28" s="129"/>
      <c r="U28" s="129"/>
      <c r="V28" s="129"/>
      <c r="W28" s="125">
        <f t="shared" si="2"/>
        <v>0</v>
      </c>
      <c r="X28" s="126"/>
      <c r="Y28" s="127"/>
      <c r="Z28" s="125">
        <f t="shared" si="0"/>
        <v>0</v>
      </c>
      <c r="AA28" s="126"/>
      <c r="AB28" s="127"/>
      <c r="AC28" s="125">
        <f t="shared" si="1"/>
        <v>0</v>
      </c>
      <c r="AD28" s="126"/>
      <c r="AE28" s="127"/>
      <c r="AF28" s="86"/>
      <c r="CQ28" s="109"/>
      <c r="CR28" s="109"/>
      <c r="CS28" s="109"/>
      <c r="CV28" s="123" t="e">
        <f>VLOOKUP(C28,z!$I$2:$K$18,2,FALSE)</f>
        <v>#N/A</v>
      </c>
      <c r="CW28" s="123" t="e">
        <f>VLOOKUP(C28,z!$I$2:$K$18,3,FALSE)</f>
        <v>#N/A</v>
      </c>
      <c r="DB28" s="110"/>
      <c r="DC28" s="110"/>
      <c r="DD28" s="110"/>
      <c r="DE28" s="110"/>
    </row>
    <row r="29" spans="2:109" ht="12" customHeight="1">
      <c r="B29" s="85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129"/>
      <c r="S29" s="129"/>
      <c r="T29" s="129"/>
      <c r="U29" s="129"/>
      <c r="V29" s="129"/>
      <c r="W29" s="125">
        <f t="shared" si="2"/>
        <v>0</v>
      </c>
      <c r="X29" s="126"/>
      <c r="Y29" s="127"/>
      <c r="Z29" s="125">
        <f t="shared" si="0"/>
        <v>0</v>
      </c>
      <c r="AA29" s="126"/>
      <c r="AB29" s="127"/>
      <c r="AC29" s="125">
        <f t="shared" si="1"/>
        <v>0</v>
      </c>
      <c r="AD29" s="126"/>
      <c r="AE29" s="127"/>
      <c r="AF29" s="86"/>
      <c r="CQ29" s="109"/>
      <c r="CR29" s="109"/>
      <c r="CS29" s="109"/>
      <c r="CV29" s="123" t="e">
        <f>VLOOKUP(C29,z!$I$2:$K$18,2,FALSE)</f>
        <v>#N/A</v>
      </c>
      <c r="CW29" s="123" t="e">
        <f>VLOOKUP(C29,z!$I$2:$K$18,3,FALSE)</f>
        <v>#N/A</v>
      </c>
      <c r="DB29" s="110"/>
      <c r="DC29" s="110"/>
      <c r="DD29" s="110"/>
      <c r="DE29" s="110"/>
    </row>
    <row r="30" spans="2:109" ht="12" customHeight="1">
      <c r="B30" s="85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29"/>
      <c r="S30" s="129"/>
      <c r="T30" s="129"/>
      <c r="U30" s="129"/>
      <c r="V30" s="129"/>
      <c r="W30" s="125">
        <f t="shared" si="2"/>
        <v>0</v>
      </c>
      <c r="X30" s="126"/>
      <c r="Y30" s="127"/>
      <c r="Z30" s="125">
        <f t="shared" si="0"/>
        <v>0</v>
      </c>
      <c r="AA30" s="126"/>
      <c r="AB30" s="127"/>
      <c r="AC30" s="125">
        <f t="shared" si="1"/>
        <v>0</v>
      </c>
      <c r="AD30" s="126"/>
      <c r="AE30" s="127"/>
      <c r="AF30" s="86"/>
      <c r="CQ30" s="109"/>
      <c r="CR30" s="109"/>
      <c r="CS30" s="109"/>
      <c r="CV30" s="123" t="e">
        <f>VLOOKUP(C30,z!$I$2:$K$18,2,FALSE)</f>
        <v>#N/A</v>
      </c>
      <c r="CW30" s="123" t="e">
        <f>VLOOKUP(C30,z!$I$2:$K$18,3,FALSE)</f>
        <v>#N/A</v>
      </c>
      <c r="DB30" s="110"/>
      <c r="DC30" s="110"/>
      <c r="DD30" s="110"/>
      <c r="DE30" s="110"/>
    </row>
    <row r="31" spans="2:109" ht="13.5" thickBot="1"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97"/>
      <c r="AA31" s="97"/>
      <c r="AB31" s="97"/>
      <c r="AC31" s="98"/>
      <c r="AD31" s="98"/>
      <c r="AE31" s="98"/>
      <c r="AF31" s="99"/>
      <c r="CQ31" s="109"/>
      <c r="CR31" s="109"/>
      <c r="CS31" s="109"/>
      <c r="DB31" s="110"/>
      <c r="DC31" s="110"/>
      <c r="DD31" s="110"/>
      <c r="DE31" s="110"/>
    </row>
  </sheetData>
  <sheetProtection password="BC18" sheet="1"/>
  <mergeCells count="131">
    <mergeCell ref="B2:AF2"/>
    <mergeCell ref="AC30:AE30"/>
    <mergeCell ref="Q30:S30"/>
    <mergeCell ref="T30:V30"/>
    <mergeCell ref="W30:Y30"/>
    <mergeCell ref="Z30:AB30"/>
    <mergeCell ref="W28:Y28"/>
    <mergeCell ref="C4:AE4"/>
    <mergeCell ref="C30:P30"/>
    <mergeCell ref="Z29:AB29"/>
    <mergeCell ref="C27:P27"/>
    <mergeCell ref="C29:P29"/>
    <mergeCell ref="Q29:S29"/>
    <mergeCell ref="Z26:AB26"/>
    <mergeCell ref="C26:P26"/>
    <mergeCell ref="W26:Y26"/>
    <mergeCell ref="AC26:AE26"/>
    <mergeCell ref="T26:V26"/>
    <mergeCell ref="Z25:AB25"/>
    <mergeCell ref="AC25:AE25"/>
    <mergeCell ref="C5:AE5"/>
    <mergeCell ref="C25:P25"/>
    <mergeCell ref="Q25:S25"/>
    <mergeCell ref="C6:AE6"/>
    <mergeCell ref="Z28:AB28"/>
    <mergeCell ref="AC28:AE28"/>
    <mergeCell ref="Q26:S26"/>
    <mergeCell ref="C8:H8"/>
    <mergeCell ref="I8:M8"/>
    <mergeCell ref="C22:P22"/>
    <mergeCell ref="Q22:S22"/>
    <mergeCell ref="C23:P23"/>
    <mergeCell ref="Q23:S23"/>
    <mergeCell ref="C21:P21"/>
    <mergeCell ref="Z22:AB22"/>
    <mergeCell ref="Z24:AB24"/>
    <mergeCell ref="AC24:AE24"/>
    <mergeCell ref="T23:V23"/>
    <mergeCell ref="AC29:AE29"/>
    <mergeCell ref="T27:V27"/>
    <mergeCell ref="W27:Y27"/>
    <mergeCell ref="Z27:AB27"/>
    <mergeCell ref="AC27:AE27"/>
    <mergeCell ref="W29:Y29"/>
    <mergeCell ref="Q27:S27"/>
    <mergeCell ref="T29:V29"/>
    <mergeCell ref="C28:P28"/>
    <mergeCell ref="Q28:S28"/>
    <mergeCell ref="T28:V28"/>
    <mergeCell ref="AC22:AE22"/>
    <mergeCell ref="T25:V25"/>
    <mergeCell ref="W25:Y25"/>
    <mergeCell ref="Z23:AB23"/>
    <mergeCell ref="AC23:AE23"/>
    <mergeCell ref="W22:Y22"/>
    <mergeCell ref="T19:V19"/>
    <mergeCell ref="W19:Y19"/>
    <mergeCell ref="W20:Y20"/>
    <mergeCell ref="W23:Y23"/>
    <mergeCell ref="C24:P24"/>
    <mergeCell ref="Q24:S24"/>
    <mergeCell ref="T24:V24"/>
    <mergeCell ref="W24:Y24"/>
    <mergeCell ref="T22:V22"/>
    <mergeCell ref="Q19:S19"/>
    <mergeCell ref="C20:P20"/>
    <mergeCell ref="Q20:S20"/>
    <mergeCell ref="T20:V20"/>
    <mergeCell ref="T21:V21"/>
    <mergeCell ref="W21:Y21"/>
    <mergeCell ref="Q21:S21"/>
    <mergeCell ref="C19:P19"/>
    <mergeCell ref="C17:P17"/>
    <mergeCell ref="Q17:S17"/>
    <mergeCell ref="T17:V17"/>
    <mergeCell ref="W17:Y17"/>
    <mergeCell ref="C18:P18"/>
    <mergeCell ref="Q18:S18"/>
    <mergeCell ref="W18:Y18"/>
    <mergeCell ref="T18:V18"/>
    <mergeCell ref="Z21:AB21"/>
    <mergeCell ref="AC21:AE21"/>
    <mergeCell ref="Z18:AB18"/>
    <mergeCell ref="AC18:AE18"/>
    <mergeCell ref="Z20:AB20"/>
    <mergeCell ref="AC20:AE20"/>
    <mergeCell ref="Z19:AB19"/>
    <mergeCell ref="AC19:AE19"/>
    <mergeCell ref="Z16:AB16"/>
    <mergeCell ref="AC16:AE16"/>
    <mergeCell ref="Z17:AB17"/>
    <mergeCell ref="AC17:AE17"/>
    <mergeCell ref="C15:P15"/>
    <mergeCell ref="Q15:S15"/>
    <mergeCell ref="T15:V15"/>
    <mergeCell ref="C16:P16"/>
    <mergeCell ref="Q16:S16"/>
    <mergeCell ref="T16:V16"/>
    <mergeCell ref="W16:Y16"/>
    <mergeCell ref="B1:AF1"/>
    <mergeCell ref="Q12:S12"/>
    <mergeCell ref="T12:V12"/>
    <mergeCell ref="C12:P12"/>
    <mergeCell ref="O10:Y10"/>
    <mergeCell ref="Z10:AE10"/>
    <mergeCell ref="Z7:AE7"/>
    <mergeCell ref="C7:H7"/>
    <mergeCell ref="O9:Y9"/>
    <mergeCell ref="AC12:AE12"/>
    <mergeCell ref="Z8:AE8"/>
    <mergeCell ref="O8:Y8"/>
    <mergeCell ref="Z9:AE9"/>
    <mergeCell ref="O7:Y7"/>
    <mergeCell ref="I7:M7"/>
    <mergeCell ref="W12:Y12"/>
    <mergeCell ref="Z12:AB12"/>
    <mergeCell ref="C14:P14"/>
    <mergeCell ref="Q14:S14"/>
    <mergeCell ref="T14:V14"/>
    <mergeCell ref="Q13:S13"/>
    <mergeCell ref="T13:V13"/>
    <mergeCell ref="C13:P13"/>
    <mergeCell ref="AC15:AE15"/>
    <mergeCell ref="W15:Y15"/>
    <mergeCell ref="Z15:AB15"/>
    <mergeCell ref="AC13:AE13"/>
    <mergeCell ref="W13:Y13"/>
    <mergeCell ref="Z13:AB13"/>
    <mergeCell ref="W14:Y14"/>
    <mergeCell ref="Z14:AB14"/>
    <mergeCell ref="AC14:AE14"/>
  </mergeCells>
  <conditionalFormatting sqref="B2">
    <cfRule type="containsText" priority="1" dxfId="1" operator="containsText" stopIfTrue="1" text="ОШИБКА">
      <formula>NOT(ISERROR(SEARCH("ОШИБКА",B2)))</formula>
    </cfRule>
  </conditionalFormatting>
  <dataValidations count="10">
    <dataValidation type="list" allowBlank="1" showInputMessage="1" showErrorMessage="1" sqref="C14:P30">
      <formula1>dorogi</formula1>
    </dataValidation>
    <dataValidation type="list" allowBlank="1" showInputMessage="1" showErrorMessage="1" promptTitle="Выбирете значение из списка" prompt="Справа от ячейки нажмите на квадратную кнопку с изображением перевернутого треугольника и выбеите подходяцее значений" sqref="C6:AE6">
      <formula1>kts</formula1>
    </dataValidation>
    <dataValidation type="list" allowBlank="1" showInputMessage="1" showErrorMessage="1" sqref="Q14:S30">
      <formula1>INDIRECT(CV14)</formula1>
    </dataValidation>
    <dataValidation type="list" allowBlank="1" showInputMessage="1" showErrorMessage="1" sqref="T14:V30">
      <formula1>INDIRECT(CW14)</formula1>
    </dataValidation>
    <dataValidation type="list" allowBlank="1" showInputMessage="1" showErrorMessage="1" promptTitle="Выбирете значение из списка" prompt="Справа от ячейки нажмите на квадратную кнопку с изображением перевернутого треугольника и выбеите подходяцее значений" sqref="I7:M7">
      <formula1>INDIRECT($CX$7)</formula1>
    </dataValidation>
    <dataValidation allowBlank="1" showInputMessage="1" showErrorMessage="1" promptTitle="Курс валюты" prompt="Укажите курс евро на необходимую дату" sqref="Z7:AE7"/>
    <dataValidation type="list" allowBlank="1" showInputMessage="1" showErrorMessage="1" promptTitle="Выбирете значение из списка" prompt="Справа от ячейки нажмите на квадратную кнопку с изображением перевернутого треугольника и выбеите подходяцее значений" sqref="C13:P13">
      <formula1>dorogi</formula1>
    </dataValidation>
    <dataValidation type="list" allowBlank="1" showInputMessage="1" showErrorMessage="1" promptTitle="Выбирете значение из списка" prompt="Справа от ячейки нажмите на квадратную кнопку с изображением перевернутого треугольника и выбеите подходяцее значений" sqref="Q13:S13">
      <formula1>INDIRECT(CV13)</formula1>
    </dataValidation>
    <dataValidation type="list" allowBlank="1" showInputMessage="1" showErrorMessage="1" promptTitle="Выбирете значение из списка" prompt="Справа от ячейки нажмите на квадратную кнопку с изображением перевернутого треугольника и выбеите подходяцее значений" sqref="T13:V13">
      <formula1>INDIRECT(CW13)</formula1>
    </dataValidation>
    <dataValidation allowBlank="1" showInputMessage="1" showErrorMessage="1" prompt="По умолчанию устанавливается текущая дата (дата настроенная на ПК)&#10;Можете указать любую другую дату" sqref="I8:M8"/>
  </dataValidations>
  <printOptions/>
  <pageMargins left="0.984251968503937" right="0.7480314960629921" top="0.3937007874015748" bottom="0.3937007874015748" header="0.11811023622047245" footer="0.5118110236220472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tabColor rgb="FF339966"/>
  </sheetPr>
  <dimension ref="B1:AG364"/>
  <sheetViews>
    <sheetView zoomScale="130" zoomScaleNormal="13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2.75390625" style="0" customWidth="1"/>
    <col min="3" max="3" width="83.125" style="19" customWidth="1"/>
    <col min="4" max="4" width="12.00390625" style="19" bestFit="1" customWidth="1"/>
    <col min="5" max="5" width="12.25390625" style="19" bestFit="1" customWidth="1"/>
    <col min="6" max="6" width="12.75390625" style="19" customWidth="1"/>
    <col min="7" max="7" width="2.75390625" style="0" customWidth="1"/>
    <col min="8" max="8" width="2.75390625" style="27" customWidth="1"/>
    <col min="9" max="57" width="9.125" style="27" customWidth="1"/>
  </cols>
  <sheetData>
    <row r="1" spans="2:33" ht="12.75">
      <c r="B1" s="27"/>
      <c r="C1" s="140" t="s">
        <v>3</v>
      </c>
      <c r="D1" s="140"/>
      <c r="E1" s="140"/>
      <c r="F1" s="140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2:7" ht="13.5" thickBot="1">
      <c r="B2" s="27"/>
      <c r="C2" s="1"/>
      <c r="D2" s="1"/>
      <c r="E2" s="1"/>
      <c r="F2" s="1"/>
      <c r="G2" s="27"/>
    </row>
    <row r="3" spans="2:7" ht="13.5" thickBot="1">
      <c r="B3" s="28"/>
      <c r="C3" s="29"/>
      <c r="D3" s="29"/>
      <c r="E3" s="29"/>
      <c r="F3" s="29"/>
      <c r="G3" s="30"/>
    </row>
    <row r="4" spans="2:7" ht="13.5" thickBot="1">
      <c r="B4" s="31"/>
      <c r="C4" s="32"/>
      <c r="D4" s="155" t="s">
        <v>17</v>
      </c>
      <c r="E4" s="155"/>
      <c r="F4" s="33"/>
      <c r="G4" s="34"/>
    </row>
    <row r="5" spans="2:7" ht="57.75" customHeight="1" thickBot="1">
      <c r="B5" s="31"/>
      <c r="C5" s="33"/>
      <c r="D5" s="155" t="s">
        <v>18</v>
      </c>
      <c r="E5" s="155"/>
      <c r="F5" s="155"/>
      <c r="G5" s="34"/>
    </row>
    <row r="6" spans="2:7" ht="13.5" thickBot="1">
      <c r="B6" s="31"/>
      <c r="C6" s="33"/>
      <c r="D6" s="156"/>
      <c r="E6" s="156"/>
      <c r="F6" s="156"/>
      <c r="G6" s="34"/>
    </row>
    <row r="7" spans="2:7" ht="13.5" thickBot="1">
      <c r="B7" s="31"/>
      <c r="C7" s="153" t="s">
        <v>19</v>
      </c>
      <c r="D7" s="153"/>
      <c r="E7" s="153"/>
      <c r="F7" s="153"/>
      <c r="G7" s="34"/>
    </row>
    <row r="8" spans="2:7" ht="12.75" customHeight="1" thickBot="1">
      <c r="B8" s="31"/>
      <c r="C8" s="153" t="s">
        <v>20</v>
      </c>
      <c r="D8" s="153"/>
      <c r="E8" s="153"/>
      <c r="F8" s="153"/>
      <c r="G8" s="34"/>
    </row>
    <row r="9" spans="2:7" ht="13.5" thickBot="1">
      <c r="B9" s="31"/>
      <c r="C9" s="39"/>
      <c r="D9" s="39"/>
      <c r="E9" s="39"/>
      <c r="F9" s="39"/>
      <c r="G9" s="34"/>
    </row>
    <row r="10" spans="2:7" ht="12.75" customHeight="1" thickBot="1">
      <c r="B10" s="37"/>
      <c r="C10" s="154" t="s">
        <v>21</v>
      </c>
      <c r="D10" s="154" t="s">
        <v>22</v>
      </c>
      <c r="E10" s="154"/>
      <c r="F10" s="154" t="s">
        <v>23</v>
      </c>
      <c r="G10" s="38"/>
    </row>
    <row r="11" spans="2:7" ht="19.5" customHeight="1" thickBot="1">
      <c r="B11" s="37"/>
      <c r="C11" s="154"/>
      <c r="D11" s="104" t="s">
        <v>24</v>
      </c>
      <c r="E11" s="104" t="s">
        <v>25</v>
      </c>
      <c r="F11" s="154"/>
      <c r="G11" s="38"/>
    </row>
    <row r="12" spans="2:7" ht="13.5" thickBot="1">
      <c r="B12" s="37"/>
      <c r="C12" s="152" t="s">
        <v>26</v>
      </c>
      <c r="D12" s="152"/>
      <c r="E12" s="152"/>
      <c r="F12" s="152"/>
      <c r="G12" s="38"/>
    </row>
    <row r="13" spans="2:7" ht="13.5" thickBot="1">
      <c r="B13" s="37"/>
      <c r="C13" s="23" t="s">
        <v>27</v>
      </c>
      <c r="D13" s="24">
        <v>0</v>
      </c>
      <c r="E13" s="24">
        <v>609</v>
      </c>
      <c r="F13" s="105">
        <f aca="true" t="shared" si="0" ref="F13:F18">E13-D13</f>
        <v>609</v>
      </c>
      <c r="G13" s="38"/>
    </row>
    <row r="14" spans="2:9" ht="13.5" thickBot="1">
      <c r="B14" s="37"/>
      <c r="C14" s="23" t="s">
        <v>28</v>
      </c>
      <c r="D14" s="24">
        <v>15</v>
      </c>
      <c r="E14" s="24">
        <v>42</v>
      </c>
      <c r="F14" s="105">
        <f t="shared" si="0"/>
        <v>27</v>
      </c>
      <c r="G14" s="38"/>
      <c r="I14" s="2"/>
    </row>
    <row r="15" spans="2:7" ht="13.5" thickBot="1">
      <c r="B15" s="37"/>
      <c r="C15" s="23" t="s">
        <v>29</v>
      </c>
      <c r="D15" s="24">
        <v>9</v>
      </c>
      <c r="E15" s="24">
        <v>41</v>
      </c>
      <c r="F15" s="105">
        <f t="shared" si="0"/>
        <v>32</v>
      </c>
      <c r="G15" s="38"/>
    </row>
    <row r="16" spans="2:7" ht="13.5" thickBot="1">
      <c r="B16" s="37"/>
      <c r="C16" s="23" t="s">
        <v>30</v>
      </c>
      <c r="D16" s="24">
        <v>16</v>
      </c>
      <c r="E16" s="24">
        <v>74</v>
      </c>
      <c r="F16" s="105">
        <f t="shared" si="0"/>
        <v>58</v>
      </c>
      <c r="G16" s="38"/>
    </row>
    <row r="17" spans="2:7" ht="13.5" thickBot="1">
      <c r="B17" s="37"/>
      <c r="C17" s="23" t="s">
        <v>31</v>
      </c>
      <c r="D17" s="24">
        <v>21</v>
      </c>
      <c r="E17" s="24">
        <v>65</v>
      </c>
      <c r="F17" s="105">
        <f t="shared" si="0"/>
        <v>44</v>
      </c>
      <c r="G17" s="38"/>
    </row>
    <row r="18" spans="2:7" ht="13.5" thickBot="1">
      <c r="B18" s="37"/>
      <c r="C18" s="23" t="s">
        <v>32</v>
      </c>
      <c r="D18" s="24">
        <v>12</v>
      </c>
      <c r="E18" s="24">
        <v>57</v>
      </c>
      <c r="F18" s="105">
        <f t="shared" si="0"/>
        <v>45</v>
      </c>
      <c r="G18" s="38"/>
    </row>
    <row r="19" spans="2:7" ht="13.5" thickBot="1">
      <c r="B19" s="37"/>
      <c r="C19" s="152" t="s">
        <v>33</v>
      </c>
      <c r="D19" s="152"/>
      <c r="E19" s="152"/>
      <c r="F19" s="152"/>
      <c r="G19" s="38"/>
    </row>
    <row r="20" spans="2:7" ht="13.5" thickBot="1">
      <c r="B20" s="37"/>
      <c r="C20" s="23" t="s">
        <v>30</v>
      </c>
      <c r="D20" s="24">
        <v>74</v>
      </c>
      <c r="E20" s="24">
        <v>192</v>
      </c>
      <c r="F20" s="105">
        <f>E20-D20</f>
        <v>118</v>
      </c>
      <c r="G20" s="38"/>
    </row>
    <row r="21" spans="2:7" ht="13.5" thickBot="1">
      <c r="B21" s="37"/>
      <c r="C21" s="152" t="s">
        <v>34</v>
      </c>
      <c r="D21" s="152"/>
      <c r="E21" s="152"/>
      <c r="F21" s="152"/>
      <c r="G21" s="38"/>
    </row>
    <row r="22" spans="2:7" ht="13.5" thickBot="1">
      <c r="B22" s="37"/>
      <c r="C22" s="23" t="s">
        <v>35</v>
      </c>
      <c r="D22" s="24">
        <v>65</v>
      </c>
      <c r="E22" s="24">
        <v>130</v>
      </c>
      <c r="F22" s="105">
        <f>E22-D22</f>
        <v>65</v>
      </c>
      <c r="G22" s="38"/>
    </row>
    <row r="23" spans="2:7" ht="13.5" thickBot="1">
      <c r="B23" s="37"/>
      <c r="C23" s="23" t="s">
        <v>36</v>
      </c>
      <c r="D23" s="24">
        <v>214</v>
      </c>
      <c r="E23" s="24">
        <v>287</v>
      </c>
      <c r="F23" s="105">
        <f>E23-D23</f>
        <v>73</v>
      </c>
      <c r="G23" s="38"/>
    </row>
    <row r="24" spans="2:7" ht="13.5" thickBot="1">
      <c r="B24" s="37"/>
      <c r="C24" s="23" t="s">
        <v>37</v>
      </c>
      <c r="D24" s="24">
        <v>57</v>
      </c>
      <c r="E24" s="24">
        <v>148</v>
      </c>
      <c r="F24" s="105">
        <f>E24-D24</f>
        <v>91</v>
      </c>
      <c r="G24" s="38"/>
    </row>
    <row r="25" spans="2:7" ht="13.5" thickBot="1">
      <c r="B25" s="37"/>
      <c r="C25" s="23" t="s">
        <v>38</v>
      </c>
      <c r="D25" s="24">
        <v>8</v>
      </c>
      <c r="E25" s="24">
        <v>35</v>
      </c>
      <c r="F25" s="105">
        <f>E25-D25</f>
        <v>27</v>
      </c>
      <c r="G25" s="38"/>
    </row>
    <row r="26" spans="2:7" ht="13.5" thickBot="1">
      <c r="B26" s="37"/>
      <c r="C26" s="152" t="s">
        <v>39</v>
      </c>
      <c r="D26" s="152"/>
      <c r="E26" s="152"/>
      <c r="F26" s="152"/>
      <c r="G26" s="38"/>
    </row>
    <row r="27" spans="2:7" ht="13.5" thickBot="1">
      <c r="B27" s="37"/>
      <c r="C27" s="23" t="s">
        <v>35</v>
      </c>
      <c r="D27" s="24">
        <v>212</v>
      </c>
      <c r="E27" s="24">
        <v>295</v>
      </c>
      <c r="F27" s="105">
        <f>E27-D27</f>
        <v>83</v>
      </c>
      <c r="G27" s="38"/>
    </row>
    <row r="28" spans="2:7" ht="13.5" thickBot="1">
      <c r="B28" s="37"/>
      <c r="C28" s="23" t="s">
        <v>36</v>
      </c>
      <c r="D28" s="24">
        <v>211</v>
      </c>
      <c r="E28" s="24">
        <v>214</v>
      </c>
      <c r="F28" s="105">
        <f aca="true" t="shared" si="1" ref="F28:F42">E28-D28</f>
        <v>3</v>
      </c>
      <c r="G28" s="38"/>
    </row>
    <row r="29" spans="2:7" ht="13.5" thickBot="1">
      <c r="B29" s="37"/>
      <c r="C29" s="157" t="s">
        <v>40</v>
      </c>
      <c r="D29" s="24">
        <v>9</v>
      </c>
      <c r="E29" s="24">
        <v>40</v>
      </c>
      <c r="F29" s="105">
        <f t="shared" si="1"/>
        <v>31</v>
      </c>
      <c r="G29" s="38"/>
    </row>
    <row r="30" spans="2:7" ht="13.5" thickBot="1">
      <c r="B30" s="37"/>
      <c r="C30" s="157"/>
      <c r="D30" s="24">
        <v>42</v>
      </c>
      <c r="E30" s="24">
        <v>52</v>
      </c>
      <c r="F30" s="105">
        <f t="shared" si="1"/>
        <v>10</v>
      </c>
      <c r="G30" s="38"/>
    </row>
    <row r="31" spans="2:7" ht="13.5" thickBot="1">
      <c r="B31" s="37"/>
      <c r="C31" s="23" t="s">
        <v>41</v>
      </c>
      <c r="D31" s="24">
        <v>10</v>
      </c>
      <c r="E31" s="24">
        <v>80</v>
      </c>
      <c r="F31" s="105">
        <f t="shared" si="1"/>
        <v>70</v>
      </c>
      <c r="G31" s="38"/>
    </row>
    <row r="32" spans="2:7" ht="13.5" thickBot="1">
      <c r="B32" s="37"/>
      <c r="C32" s="157" t="s">
        <v>42</v>
      </c>
      <c r="D32" s="24">
        <v>16</v>
      </c>
      <c r="E32" s="24">
        <v>89</v>
      </c>
      <c r="F32" s="105">
        <f t="shared" si="1"/>
        <v>73</v>
      </c>
      <c r="G32" s="38"/>
    </row>
    <row r="33" spans="2:7" ht="13.5" thickBot="1">
      <c r="B33" s="37"/>
      <c r="C33" s="157"/>
      <c r="D33" s="24">
        <v>91</v>
      </c>
      <c r="E33" s="24">
        <v>111</v>
      </c>
      <c r="F33" s="105">
        <f t="shared" si="1"/>
        <v>20</v>
      </c>
      <c r="G33" s="38"/>
    </row>
    <row r="34" spans="2:7" ht="13.5" thickBot="1">
      <c r="B34" s="37"/>
      <c r="C34" s="157"/>
      <c r="D34" s="24">
        <v>121</v>
      </c>
      <c r="E34" s="24">
        <v>148</v>
      </c>
      <c r="F34" s="105">
        <f t="shared" si="1"/>
        <v>27</v>
      </c>
      <c r="G34" s="38"/>
    </row>
    <row r="35" spans="2:7" ht="21.75" thickBot="1">
      <c r="B35" s="37"/>
      <c r="C35" s="23" t="s">
        <v>43</v>
      </c>
      <c r="D35" s="24">
        <v>0</v>
      </c>
      <c r="E35" s="24">
        <v>6</v>
      </c>
      <c r="F35" s="105">
        <f t="shared" si="1"/>
        <v>6</v>
      </c>
      <c r="G35" s="38"/>
    </row>
    <row r="36" spans="2:7" ht="13.5" thickBot="1">
      <c r="B36" s="37"/>
      <c r="C36" s="152" t="s">
        <v>130</v>
      </c>
      <c r="D36" s="152"/>
      <c r="E36" s="152"/>
      <c r="F36" s="152"/>
      <c r="G36" s="38"/>
    </row>
    <row r="37" spans="2:7" ht="13.5" thickBot="1">
      <c r="B37" s="37"/>
      <c r="C37" s="23" t="s">
        <v>131</v>
      </c>
      <c r="D37" s="24">
        <v>130</v>
      </c>
      <c r="E37" s="24">
        <v>212</v>
      </c>
      <c r="F37" s="105">
        <f t="shared" si="1"/>
        <v>82</v>
      </c>
      <c r="G37" s="38"/>
    </row>
    <row r="38" spans="2:7" ht="13.5" thickBot="1">
      <c r="B38" s="37"/>
      <c r="C38" s="23" t="s">
        <v>132</v>
      </c>
      <c r="D38" s="24">
        <v>80</v>
      </c>
      <c r="E38" s="24">
        <v>99</v>
      </c>
      <c r="F38" s="105">
        <f t="shared" si="1"/>
        <v>19</v>
      </c>
      <c r="G38" s="38"/>
    </row>
    <row r="39" spans="2:7" ht="13.5" thickBot="1">
      <c r="B39" s="37"/>
      <c r="C39" s="152" t="s">
        <v>127</v>
      </c>
      <c r="D39" s="152"/>
      <c r="E39" s="152"/>
      <c r="F39" s="152"/>
      <c r="G39" s="38"/>
    </row>
    <row r="40" spans="2:7" ht="13.5" thickBot="1">
      <c r="B40" s="37"/>
      <c r="C40" s="23" t="s">
        <v>128</v>
      </c>
      <c r="D40" s="24">
        <v>12</v>
      </c>
      <c r="E40" s="24">
        <v>32</v>
      </c>
      <c r="F40" s="105">
        <f t="shared" si="1"/>
        <v>20</v>
      </c>
      <c r="G40" s="38"/>
    </row>
    <row r="41" spans="2:7" ht="13.5" thickBot="1">
      <c r="B41" s="37"/>
      <c r="C41" s="23" t="s">
        <v>129</v>
      </c>
      <c r="D41" s="24">
        <v>57</v>
      </c>
      <c r="E41" s="24">
        <v>134</v>
      </c>
      <c r="F41" s="105">
        <f t="shared" si="1"/>
        <v>77</v>
      </c>
      <c r="G41" s="38"/>
    </row>
    <row r="42" spans="2:7" ht="13.5" thickBot="1">
      <c r="B42" s="37"/>
      <c r="C42" s="23" t="s">
        <v>129</v>
      </c>
      <c r="D42" s="24">
        <v>196</v>
      </c>
      <c r="E42" s="24">
        <v>212</v>
      </c>
      <c r="F42" s="105">
        <f t="shared" si="1"/>
        <v>16</v>
      </c>
      <c r="G42" s="38"/>
    </row>
    <row r="43" spans="2:7" ht="13.5" thickBot="1">
      <c r="B43" s="37"/>
      <c r="C43" s="25" t="s">
        <v>2</v>
      </c>
      <c r="D43" s="26"/>
      <c r="E43" s="26"/>
      <c r="F43" s="105">
        <f>SUM(F13:F18,F20,F22:F25,F27:F35,F37:F38,F40:F42)</f>
        <v>1726</v>
      </c>
      <c r="G43" s="38"/>
    </row>
    <row r="44" spans="2:7" ht="13.5" thickBot="1">
      <c r="B44" s="35"/>
      <c r="C44" s="40"/>
      <c r="D44" s="40"/>
      <c r="E44" s="40"/>
      <c r="F44" s="40"/>
      <c r="G44" s="36"/>
    </row>
    <row r="45" spans="2:7" ht="12.75">
      <c r="B45" s="27"/>
      <c r="C45" s="1"/>
      <c r="D45" s="1"/>
      <c r="E45" s="1"/>
      <c r="F45" s="1"/>
      <c r="G45" s="27"/>
    </row>
    <row r="46" spans="2:7" ht="12.75">
      <c r="B46" s="27"/>
      <c r="C46" s="1"/>
      <c r="D46" s="1"/>
      <c r="E46" s="1"/>
      <c r="F46" s="1"/>
      <c r="G46" s="27"/>
    </row>
    <row r="47" spans="2:7" ht="12.75">
      <c r="B47" s="27"/>
      <c r="C47" s="1"/>
      <c r="D47" s="1"/>
      <c r="E47" s="1"/>
      <c r="F47" s="1"/>
      <c r="G47" s="27"/>
    </row>
    <row r="48" spans="2:7" ht="12.75">
      <c r="B48" s="27"/>
      <c r="C48" s="1"/>
      <c r="D48" s="1"/>
      <c r="E48" s="1"/>
      <c r="F48" s="1"/>
      <c r="G48" s="27"/>
    </row>
    <row r="49" spans="2:7" ht="12.75">
      <c r="B49" s="27"/>
      <c r="C49" s="1"/>
      <c r="D49" s="1"/>
      <c r="E49" s="1"/>
      <c r="F49" s="1"/>
      <c r="G49" s="27"/>
    </row>
    <row r="50" spans="2:7" ht="12.75">
      <c r="B50" s="27"/>
      <c r="C50" s="1"/>
      <c r="D50" s="1"/>
      <c r="E50" s="1"/>
      <c r="F50" s="1"/>
      <c r="G50" s="27"/>
    </row>
    <row r="51" spans="2:7" ht="12.75">
      <c r="B51" s="27"/>
      <c r="C51" s="1"/>
      <c r="D51" s="1"/>
      <c r="E51" s="1"/>
      <c r="F51" s="1"/>
      <c r="G51" s="27"/>
    </row>
    <row r="52" spans="2:7" ht="12.75">
      <c r="B52" s="27"/>
      <c r="C52" s="1"/>
      <c r="D52" s="1"/>
      <c r="E52" s="1"/>
      <c r="F52" s="1"/>
      <c r="G52" s="27"/>
    </row>
    <row r="53" spans="2:7" ht="12.75">
      <c r="B53" s="27"/>
      <c r="C53" s="1"/>
      <c r="D53" s="1"/>
      <c r="E53" s="1"/>
      <c r="F53" s="1"/>
      <c r="G53" s="27"/>
    </row>
    <row r="54" spans="2:7" ht="12.75">
      <c r="B54" s="27"/>
      <c r="C54" s="1"/>
      <c r="D54" s="1"/>
      <c r="E54" s="1"/>
      <c r="F54" s="1"/>
      <c r="G54" s="27"/>
    </row>
    <row r="55" spans="2:7" ht="12.75">
      <c r="B55" s="27"/>
      <c r="C55" s="1"/>
      <c r="D55" s="1"/>
      <c r="E55" s="1"/>
      <c r="F55" s="1"/>
      <c r="G55" s="27"/>
    </row>
    <row r="56" spans="2:7" ht="12.75">
      <c r="B56" s="27"/>
      <c r="C56" s="1"/>
      <c r="D56" s="1"/>
      <c r="E56" s="1"/>
      <c r="F56" s="1"/>
      <c r="G56" s="27"/>
    </row>
    <row r="57" spans="2:7" ht="12.75">
      <c r="B57" s="27"/>
      <c r="C57" s="1"/>
      <c r="D57" s="1"/>
      <c r="E57" s="1"/>
      <c r="F57" s="1"/>
      <c r="G57" s="27"/>
    </row>
    <row r="58" spans="2:7" ht="12.75">
      <c r="B58" s="27"/>
      <c r="C58" s="1"/>
      <c r="D58" s="1"/>
      <c r="E58" s="1"/>
      <c r="F58" s="1"/>
      <c r="G58" s="27"/>
    </row>
    <row r="59" spans="2:7" ht="12.75">
      <c r="B59" s="27"/>
      <c r="C59" s="1"/>
      <c r="D59" s="1"/>
      <c r="E59" s="1"/>
      <c r="F59" s="1"/>
      <c r="G59" s="27"/>
    </row>
    <row r="60" spans="2:7" ht="12.75">
      <c r="B60" s="27"/>
      <c r="C60" s="1"/>
      <c r="D60" s="1"/>
      <c r="E60" s="1"/>
      <c r="F60" s="1"/>
      <c r="G60" s="27"/>
    </row>
    <row r="61" spans="2:7" ht="12.75">
      <c r="B61" s="27"/>
      <c r="C61" s="1"/>
      <c r="D61" s="1"/>
      <c r="E61" s="1"/>
      <c r="F61" s="1"/>
      <c r="G61" s="27"/>
    </row>
    <row r="62" spans="2:7" ht="12.75">
      <c r="B62" s="27"/>
      <c r="C62" s="1"/>
      <c r="D62" s="1"/>
      <c r="E62" s="1"/>
      <c r="F62" s="1"/>
      <c r="G62" s="27"/>
    </row>
    <row r="63" spans="2:7" ht="12.75">
      <c r="B63" s="27"/>
      <c r="C63" s="1"/>
      <c r="D63" s="1"/>
      <c r="E63" s="1"/>
      <c r="F63" s="1"/>
      <c r="G63" s="27"/>
    </row>
    <row r="64" spans="2:7" ht="12.75">
      <c r="B64" s="27"/>
      <c r="C64" s="1"/>
      <c r="D64" s="1"/>
      <c r="E64" s="1"/>
      <c r="F64" s="1"/>
      <c r="G64" s="27"/>
    </row>
    <row r="65" spans="2:7" ht="12.75">
      <c r="B65" s="27"/>
      <c r="C65" s="1"/>
      <c r="D65" s="1"/>
      <c r="E65" s="1"/>
      <c r="F65" s="1"/>
      <c r="G65" s="27"/>
    </row>
    <row r="66" spans="2:7" ht="12.75">
      <c r="B66" s="27"/>
      <c r="C66" s="1"/>
      <c r="D66" s="1"/>
      <c r="E66" s="1"/>
      <c r="F66" s="1"/>
      <c r="G66" s="27"/>
    </row>
    <row r="67" spans="2:7" ht="12.75">
      <c r="B67" s="27"/>
      <c r="C67" s="1"/>
      <c r="D67" s="1"/>
      <c r="E67" s="1"/>
      <c r="F67" s="1"/>
      <c r="G67" s="27"/>
    </row>
    <row r="68" spans="2:7" ht="12.75">
      <c r="B68" s="27"/>
      <c r="C68" s="1"/>
      <c r="D68" s="1"/>
      <c r="E68" s="1"/>
      <c r="F68" s="1"/>
      <c r="G68" s="27"/>
    </row>
    <row r="69" spans="2:7" ht="12.75">
      <c r="B69" s="27"/>
      <c r="C69" s="1"/>
      <c r="D69" s="1"/>
      <c r="E69" s="1"/>
      <c r="F69" s="1"/>
      <c r="G69" s="27"/>
    </row>
    <row r="70" spans="2:7" ht="12.75">
      <c r="B70" s="27"/>
      <c r="C70" s="1"/>
      <c r="D70" s="1"/>
      <c r="E70" s="1"/>
      <c r="F70" s="1"/>
      <c r="G70" s="27"/>
    </row>
    <row r="71" spans="2:7" ht="12.75">
      <c r="B71" s="27"/>
      <c r="C71" s="1"/>
      <c r="D71" s="1"/>
      <c r="E71" s="1"/>
      <c r="F71" s="1"/>
      <c r="G71" s="27"/>
    </row>
    <row r="72" spans="2:7" ht="12.75">
      <c r="B72" s="27"/>
      <c r="C72" s="1"/>
      <c r="D72" s="1"/>
      <c r="E72" s="1"/>
      <c r="F72" s="1"/>
      <c r="G72" s="27"/>
    </row>
    <row r="73" spans="2:7" ht="12.75">
      <c r="B73" s="27"/>
      <c r="C73" s="1"/>
      <c r="D73" s="1"/>
      <c r="E73" s="1"/>
      <c r="F73" s="1"/>
      <c r="G73" s="27"/>
    </row>
    <row r="74" spans="2:7" ht="12.75">
      <c r="B74" s="27"/>
      <c r="C74" s="1"/>
      <c r="D74" s="1"/>
      <c r="E74" s="1"/>
      <c r="F74" s="1"/>
      <c r="G74" s="27"/>
    </row>
    <row r="75" spans="2:7" ht="12.75">
      <c r="B75" s="27"/>
      <c r="C75" s="1"/>
      <c r="D75" s="1"/>
      <c r="E75" s="1"/>
      <c r="F75" s="1"/>
      <c r="G75" s="27"/>
    </row>
    <row r="76" spans="2:7" ht="12.75">
      <c r="B76" s="27"/>
      <c r="C76" s="1"/>
      <c r="D76" s="1"/>
      <c r="E76" s="1"/>
      <c r="F76" s="1"/>
      <c r="G76" s="27"/>
    </row>
    <row r="77" spans="2:7" ht="12.75">
      <c r="B77" s="27"/>
      <c r="C77" s="1"/>
      <c r="D77" s="1"/>
      <c r="E77" s="1"/>
      <c r="F77" s="1"/>
      <c r="G77" s="27"/>
    </row>
    <row r="78" spans="2:7" ht="12.75">
      <c r="B78" s="27"/>
      <c r="C78" s="1"/>
      <c r="D78" s="1"/>
      <c r="E78" s="1"/>
      <c r="F78" s="1"/>
      <c r="G78" s="27"/>
    </row>
    <row r="79" spans="2:7" ht="12.75">
      <c r="B79" s="27"/>
      <c r="C79" s="1"/>
      <c r="D79" s="1"/>
      <c r="E79" s="1"/>
      <c r="F79" s="1"/>
      <c r="G79" s="27"/>
    </row>
    <row r="80" spans="2:7" ht="12.75">
      <c r="B80" s="27"/>
      <c r="C80" s="1"/>
      <c r="D80" s="1"/>
      <c r="E80" s="1"/>
      <c r="F80" s="1"/>
      <c r="G80" s="27"/>
    </row>
    <row r="81" spans="3:6" s="27" customFormat="1" ht="12.75">
      <c r="C81" s="1"/>
      <c r="D81" s="1"/>
      <c r="E81" s="1"/>
      <c r="F81" s="1"/>
    </row>
    <row r="82" spans="3:6" s="27" customFormat="1" ht="12.75">
      <c r="C82" s="1"/>
      <c r="D82" s="1"/>
      <c r="E82" s="1"/>
      <c r="F82" s="1"/>
    </row>
    <row r="83" spans="3:6" s="27" customFormat="1" ht="12.75">
      <c r="C83" s="1"/>
      <c r="D83" s="1"/>
      <c r="E83" s="1"/>
      <c r="F83" s="1"/>
    </row>
    <row r="84" spans="3:6" s="27" customFormat="1" ht="12.75">
      <c r="C84" s="1"/>
      <c r="D84" s="1"/>
      <c r="E84" s="1"/>
      <c r="F84" s="1"/>
    </row>
    <row r="85" spans="3:6" s="27" customFormat="1" ht="12.75">
      <c r="C85" s="1"/>
      <c r="D85" s="1"/>
      <c r="E85" s="1"/>
      <c r="F85" s="1"/>
    </row>
    <row r="86" spans="3:6" s="27" customFormat="1" ht="12.75">
      <c r="C86" s="1"/>
      <c r="D86" s="1"/>
      <c r="E86" s="1"/>
      <c r="F86" s="1"/>
    </row>
    <row r="87" spans="3:6" s="27" customFormat="1" ht="12.75">
      <c r="C87" s="1"/>
      <c r="D87" s="1"/>
      <c r="E87" s="1"/>
      <c r="F87" s="1"/>
    </row>
    <row r="88" spans="3:6" s="27" customFormat="1" ht="12.75">
      <c r="C88" s="1"/>
      <c r="D88" s="1"/>
      <c r="E88" s="1"/>
      <c r="F88" s="1"/>
    </row>
    <row r="89" spans="3:6" s="27" customFormat="1" ht="12.75">
      <c r="C89" s="1"/>
      <c r="D89" s="1"/>
      <c r="E89" s="1"/>
      <c r="F89" s="1"/>
    </row>
    <row r="90" spans="3:6" s="27" customFormat="1" ht="12.75">
      <c r="C90" s="1"/>
      <c r="D90" s="1"/>
      <c r="E90" s="1"/>
      <c r="F90" s="1"/>
    </row>
    <row r="91" spans="3:6" s="27" customFormat="1" ht="12.75">
      <c r="C91" s="1"/>
      <c r="D91" s="1"/>
      <c r="E91" s="1"/>
      <c r="F91" s="1"/>
    </row>
    <row r="92" spans="3:6" s="27" customFormat="1" ht="12.75">
      <c r="C92" s="1"/>
      <c r="D92" s="1"/>
      <c r="E92" s="1"/>
      <c r="F92" s="1"/>
    </row>
    <row r="93" spans="3:6" s="27" customFormat="1" ht="12.75">
      <c r="C93" s="1"/>
      <c r="D93" s="1"/>
      <c r="E93" s="1"/>
      <c r="F93" s="1"/>
    </row>
    <row r="94" spans="3:6" s="27" customFormat="1" ht="12.75">
      <c r="C94" s="1"/>
      <c r="D94" s="1"/>
      <c r="E94" s="1"/>
      <c r="F94" s="1"/>
    </row>
    <row r="95" spans="3:6" s="27" customFormat="1" ht="12.75">
      <c r="C95" s="1"/>
      <c r="D95" s="1"/>
      <c r="E95" s="1"/>
      <c r="F95" s="1"/>
    </row>
    <row r="96" spans="3:6" s="27" customFormat="1" ht="12.75">
      <c r="C96" s="1"/>
      <c r="D96" s="1"/>
      <c r="E96" s="1"/>
      <c r="F96" s="1"/>
    </row>
    <row r="97" spans="3:6" s="27" customFormat="1" ht="12.75">
      <c r="C97" s="1"/>
      <c r="D97" s="1"/>
      <c r="E97" s="1"/>
      <c r="F97" s="1"/>
    </row>
    <row r="98" spans="3:6" s="27" customFormat="1" ht="12.75">
      <c r="C98" s="1"/>
      <c r="D98" s="1"/>
      <c r="E98" s="1"/>
      <c r="F98" s="1"/>
    </row>
    <row r="99" spans="3:6" s="27" customFormat="1" ht="12.75">
      <c r="C99" s="1"/>
      <c r="D99" s="1"/>
      <c r="E99" s="1"/>
      <c r="F99" s="1"/>
    </row>
    <row r="100" spans="3:6" s="27" customFormat="1" ht="12.75">
      <c r="C100" s="1"/>
      <c r="D100" s="1"/>
      <c r="E100" s="1"/>
      <c r="F100" s="1"/>
    </row>
    <row r="101" spans="3:6" s="27" customFormat="1" ht="12.75">
      <c r="C101" s="1"/>
      <c r="D101" s="1"/>
      <c r="E101" s="1"/>
      <c r="F101" s="1"/>
    </row>
    <row r="102" spans="3:6" s="27" customFormat="1" ht="12.75">
      <c r="C102" s="1"/>
      <c r="D102" s="1"/>
      <c r="E102" s="1"/>
      <c r="F102" s="1"/>
    </row>
    <row r="103" spans="3:6" s="27" customFormat="1" ht="12.75">
      <c r="C103" s="1"/>
      <c r="D103" s="1"/>
      <c r="E103" s="1"/>
      <c r="F103" s="1"/>
    </row>
    <row r="104" spans="3:6" s="27" customFormat="1" ht="12.75">
      <c r="C104" s="1"/>
      <c r="D104" s="1"/>
      <c r="E104" s="1"/>
      <c r="F104" s="1"/>
    </row>
    <row r="105" spans="3:6" s="27" customFormat="1" ht="12.75">
      <c r="C105" s="1"/>
      <c r="D105" s="1"/>
      <c r="E105" s="1"/>
      <c r="F105" s="1"/>
    </row>
    <row r="106" spans="3:6" s="27" customFormat="1" ht="12.75">
      <c r="C106" s="1"/>
      <c r="D106" s="1"/>
      <c r="E106" s="1"/>
      <c r="F106" s="1"/>
    </row>
    <row r="107" spans="3:6" s="27" customFormat="1" ht="12.75">
      <c r="C107" s="1"/>
      <c r="D107" s="1"/>
      <c r="E107" s="1"/>
      <c r="F107" s="1"/>
    </row>
    <row r="108" spans="3:6" s="27" customFormat="1" ht="12.75">
      <c r="C108" s="1"/>
      <c r="D108" s="1"/>
      <c r="E108" s="1"/>
      <c r="F108" s="1"/>
    </row>
    <row r="109" spans="3:6" s="27" customFormat="1" ht="12.75">
      <c r="C109" s="1"/>
      <c r="D109" s="1"/>
      <c r="E109" s="1"/>
      <c r="F109" s="1"/>
    </row>
    <row r="110" spans="3:6" s="27" customFormat="1" ht="12.75">
      <c r="C110" s="1"/>
      <c r="D110" s="1"/>
      <c r="E110" s="1"/>
      <c r="F110" s="1"/>
    </row>
    <row r="111" spans="3:6" s="27" customFormat="1" ht="12.75">
      <c r="C111" s="1"/>
      <c r="D111" s="1"/>
      <c r="E111" s="1"/>
      <c r="F111" s="1"/>
    </row>
    <row r="112" spans="3:6" s="27" customFormat="1" ht="12.75">
      <c r="C112" s="1"/>
      <c r="D112" s="1"/>
      <c r="E112" s="1"/>
      <c r="F112" s="1"/>
    </row>
    <row r="113" spans="3:6" s="27" customFormat="1" ht="12.75">
      <c r="C113" s="1"/>
      <c r="D113" s="1"/>
      <c r="E113" s="1"/>
      <c r="F113" s="1"/>
    </row>
    <row r="114" spans="3:6" s="27" customFormat="1" ht="12.75">
      <c r="C114" s="1"/>
      <c r="D114" s="1"/>
      <c r="E114" s="1"/>
      <c r="F114" s="1"/>
    </row>
    <row r="115" spans="3:6" s="27" customFormat="1" ht="12.75">
      <c r="C115" s="1"/>
      <c r="D115" s="1"/>
      <c r="E115" s="1"/>
      <c r="F115" s="1"/>
    </row>
    <row r="116" spans="3:6" s="27" customFormat="1" ht="12.75">
      <c r="C116" s="1"/>
      <c r="D116" s="1"/>
      <c r="E116" s="1"/>
      <c r="F116" s="1"/>
    </row>
    <row r="117" spans="3:6" s="27" customFormat="1" ht="12.75">
      <c r="C117" s="1"/>
      <c r="D117" s="1"/>
      <c r="E117" s="1"/>
      <c r="F117" s="1"/>
    </row>
    <row r="118" spans="3:6" s="27" customFormat="1" ht="12.75">
      <c r="C118" s="1"/>
      <c r="D118" s="1"/>
      <c r="E118" s="1"/>
      <c r="F118" s="1"/>
    </row>
    <row r="119" spans="3:6" s="27" customFormat="1" ht="12.75">
      <c r="C119" s="1"/>
      <c r="D119" s="1"/>
      <c r="E119" s="1"/>
      <c r="F119" s="1"/>
    </row>
    <row r="120" spans="3:6" s="27" customFormat="1" ht="12.75">
      <c r="C120" s="1"/>
      <c r="D120" s="1"/>
      <c r="E120" s="1"/>
      <c r="F120" s="1"/>
    </row>
    <row r="121" spans="3:6" s="27" customFormat="1" ht="12.75">
      <c r="C121" s="1"/>
      <c r="D121" s="1"/>
      <c r="E121" s="1"/>
      <c r="F121" s="1"/>
    </row>
    <row r="122" spans="3:6" s="27" customFormat="1" ht="12.75">
      <c r="C122" s="1"/>
      <c r="D122" s="1"/>
      <c r="E122" s="1"/>
      <c r="F122" s="1"/>
    </row>
    <row r="123" spans="3:6" s="27" customFormat="1" ht="12.75">
      <c r="C123" s="1"/>
      <c r="D123" s="1"/>
      <c r="E123" s="1"/>
      <c r="F123" s="1"/>
    </row>
    <row r="124" spans="3:6" s="27" customFormat="1" ht="12.75">
      <c r="C124" s="1"/>
      <c r="D124" s="1"/>
      <c r="E124" s="1"/>
      <c r="F124" s="1"/>
    </row>
    <row r="125" spans="3:6" s="27" customFormat="1" ht="12.75">
      <c r="C125" s="1"/>
      <c r="D125" s="1"/>
      <c r="E125" s="1"/>
      <c r="F125" s="1"/>
    </row>
    <row r="126" spans="3:6" s="27" customFormat="1" ht="12.75">
      <c r="C126" s="1"/>
      <c r="D126" s="1"/>
      <c r="E126" s="1"/>
      <c r="F126" s="1"/>
    </row>
    <row r="127" spans="3:6" s="27" customFormat="1" ht="12.75">
      <c r="C127" s="1"/>
      <c r="D127" s="1"/>
      <c r="E127" s="1"/>
      <c r="F127" s="1"/>
    </row>
    <row r="128" spans="3:6" s="27" customFormat="1" ht="12.75">
      <c r="C128" s="1"/>
      <c r="D128" s="1"/>
      <c r="E128" s="1"/>
      <c r="F128" s="1"/>
    </row>
    <row r="129" spans="3:6" s="27" customFormat="1" ht="12.75">
      <c r="C129" s="1"/>
      <c r="D129" s="1"/>
      <c r="E129" s="1"/>
      <c r="F129" s="1"/>
    </row>
    <row r="130" spans="3:6" s="27" customFormat="1" ht="12.75">
      <c r="C130" s="1"/>
      <c r="D130" s="1"/>
      <c r="E130" s="1"/>
      <c r="F130" s="1"/>
    </row>
    <row r="131" spans="3:6" s="27" customFormat="1" ht="12.75">
      <c r="C131" s="1"/>
      <c r="D131" s="1"/>
      <c r="E131" s="1"/>
      <c r="F131" s="1"/>
    </row>
    <row r="132" spans="3:6" s="27" customFormat="1" ht="12.75">
      <c r="C132" s="1"/>
      <c r="D132" s="1"/>
      <c r="E132" s="1"/>
      <c r="F132" s="1"/>
    </row>
    <row r="133" spans="3:6" s="27" customFormat="1" ht="12.75">
      <c r="C133" s="1"/>
      <c r="D133" s="1"/>
      <c r="E133" s="1"/>
      <c r="F133" s="1"/>
    </row>
    <row r="134" spans="3:6" s="27" customFormat="1" ht="12.75">
      <c r="C134" s="1"/>
      <c r="D134" s="1"/>
      <c r="E134" s="1"/>
      <c r="F134" s="1"/>
    </row>
    <row r="135" spans="3:6" s="27" customFormat="1" ht="12.75">
      <c r="C135" s="1"/>
      <c r="D135" s="1"/>
      <c r="E135" s="1"/>
      <c r="F135" s="1"/>
    </row>
    <row r="136" spans="3:6" s="27" customFormat="1" ht="12.75">
      <c r="C136" s="1"/>
      <c r="D136" s="1"/>
      <c r="E136" s="1"/>
      <c r="F136" s="1"/>
    </row>
    <row r="137" spans="3:6" s="27" customFormat="1" ht="12.75">
      <c r="C137" s="1"/>
      <c r="D137" s="1"/>
      <c r="E137" s="1"/>
      <c r="F137" s="1"/>
    </row>
    <row r="138" spans="3:6" s="27" customFormat="1" ht="12.75">
      <c r="C138" s="1"/>
      <c r="D138" s="1"/>
      <c r="E138" s="1"/>
      <c r="F138" s="1"/>
    </row>
    <row r="139" spans="3:6" s="27" customFormat="1" ht="12.75">
      <c r="C139" s="1"/>
      <c r="D139" s="1"/>
      <c r="E139" s="1"/>
      <c r="F139" s="1"/>
    </row>
    <row r="140" spans="3:6" s="27" customFormat="1" ht="12.75">
      <c r="C140" s="1"/>
      <c r="D140" s="1"/>
      <c r="E140" s="1"/>
      <c r="F140" s="1"/>
    </row>
    <row r="141" spans="3:6" s="27" customFormat="1" ht="12.75">
      <c r="C141" s="1"/>
      <c r="D141" s="1"/>
      <c r="E141" s="1"/>
      <c r="F141" s="1"/>
    </row>
    <row r="142" spans="3:6" s="27" customFormat="1" ht="12.75">
      <c r="C142" s="1"/>
      <c r="D142" s="1"/>
      <c r="E142" s="1"/>
      <c r="F142" s="1"/>
    </row>
    <row r="143" spans="3:6" s="27" customFormat="1" ht="12.75">
      <c r="C143" s="1"/>
      <c r="D143" s="1"/>
      <c r="E143" s="1"/>
      <c r="F143" s="1"/>
    </row>
    <row r="144" spans="3:6" s="27" customFormat="1" ht="12.75">
      <c r="C144" s="1"/>
      <c r="D144" s="1"/>
      <c r="E144" s="1"/>
      <c r="F144" s="1"/>
    </row>
    <row r="145" spans="3:6" s="27" customFormat="1" ht="12.75">
      <c r="C145" s="1"/>
      <c r="D145" s="1"/>
      <c r="E145" s="1"/>
      <c r="F145" s="1"/>
    </row>
    <row r="146" spans="3:6" s="27" customFormat="1" ht="12.75">
      <c r="C146" s="1"/>
      <c r="D146" s="1"/>
      <c r="E146" s="1"/>
      <c r="F146" s="1"/>
    </row>
    <row r="147" spans="3:6" s="27" customFormat="1" ht="12.75">
      <c r="C147" s="1"/>
      <c r="D147" s="1"/>
      <c r="E147" s="1"/>
      <c r="F147" s="1"/>
    </row>
    <row r="148" spans="3:6" s="27" customFormat="1" ht="12.75">
      <c r="C148" s="1"/>
      <c r="D148" s="1"/>
      <c r="E148" s="1"/>
      <c r="F148" s="1"/>
    </row>
    <row r="149" spans="3:6" s="27" customFormat="1" ht="12.75">
      <c r="C149" s="1"/>
      <c r="D149" s="1"/>
      <c r="E149" s="1"/>
      <c r="F149" s="1"/>
    </row>
    <row r="150" spans="3:6" s="27" customFormat="1" ht="12.75">
      <c r="C150" s="1"/>
      <c r="D150" s="1"/>
      <c r="E150" s="1"/>
      <c r="F150" s="1"/>
    </row>
    <row r="151" spans="3:6" s="27" customFormat="1" ht="12.75">
      <c r="C151" s="1"/>
      <c r="D151" s="1"/>
      <c r="E151" s="1"/>
      <c r="F151" s="1"/>
    </row>
    <row r="152" spans="3:6" s="27" customFormat="1" ht="12.75">
      <c r="C152" s="1"/>
      <c r="D152" s="1"/>
      <c r="E152" s="1"/>
      <c r="F152" s="1"/>
    </row>
    <row r="153" spans="3:6" s="27" customFormat="1" ht="12.75">
      <c r="C153" s="1"/>
      <c r="D153" s="1"/>
      <c r="E153" s="1"/>
      <c r="F153" s="1"/>
    </row>
    <row r="154" spans="3:6" s="27" customFormat="1" ht="12.75">
      <c r="C154" s="1"/>
      <c r="D154" s="1"/>
      <c r="E154" s="1"/>
      <c r="F154" s="1"/>
    </row>
    <row r="155" spans="3:6" s="27" customFormat="1" ht="12.75">
      <c r="C155" s="1"/>
      <c r="D155" s="1"/>
      <c r="E155" s="1"/>
      <c r="F155" s="1"/>
    </row>
    <row r="156" spans="3:6" s="27" customFormat="1" ht="12.75">
      <c r="C156" s="1"/>
      <c r="D156" s="1"/>
      <c r="E156" s="1"/>
      <c r="F156" s="1"/>
    </row>
    <row r="157" spans="3:6" s="27" customFormat="1" ht="12.75">
      <c r="C157" s="1"/>
      <c r="D157" s="1"/>
      <c r="E157" s="1"/>
      <c r="F157" s="1"/>
    </row>
    <row r="158" spans="3:6" s="27" customFormat="1" ht="12.75">
      <c r="C158" s="1"/>
      <c r="D158" s="1"/>
      <c r="E158" s="1"/>
      <c r="F158" s="1"/>
    </row>
    <row r="159" spans="3:6" s="27" customFormat="1" ht="12.75">
      <c r="C159" s="1"/>
      <c r="D159" s="1"/>
      <c r="E159" s="1"/>
      <c r="F159" s="1"/>
    </row>
    <row r="160" spans="3:6" s="27" customFormat="1" ht="12.75">
      <c r="C160" s="1"/>
      <c r="D160" s="1"/>
      <c r="E160" s="1"/>
      <c r="F160" s="1"/>
    </row>
    <row r="161" spans="3:6" s="27" customFormat="1" ht="12.75">
      <c r="C161" s="1"/>
      <c r="D161" s="1"/>
      <c r="E161" s="1"/>
      <c r="F161" s="1"/>
    </row>
    <row r="162" spans="3:6" s="27" customFormat="1" ht="12.75">
      <c r="C162" s="1"/>
      <c r="D162" s="1"/>
      <c r="E162" s="1"/>
      <c r="F162" s="1"/>
    </row>
    <row r="163" spans="3:6" s="27" customFormat="1" ht="12.75">
      <c r="C163" s="1"/>
      <c r="D163" s="1"/>
      <c r="E163" s="1"/>
      <c r="F163" s="1"/>
    </row>
    <row r="164" spans="3:6" s="27" customFormat="1" ht="12.75">
      <c r="C164" s="1"/>
      <c r="D164" s="1"/>
      <c r="E164" s="1"/>
      <c r="F164" s="1"/>
    </row>
    <row r="165" spans="3:6" s="27" customFormat="1" ht="12.75">
      <c r="C165" s="1"/>
      <c r="D165" s="1"/>
      <c r="E165" s="1"/>
      <c r="F165" s="1"/>
    </row>
    <row r="166" spans="3:6" s="27" customFormat="1" ht="12.75">
      <c r="C166" s="1"/>
      <c r="D166" s="1"/>
      <c r="E166" s="1"/>
      <c r="F166" s="1"/>
    </row>
    <row r="167" spans="3:6" s="27" customFormat="1" ht="12.75">
      <c r="C167" s="1"/>
      <c r="D167" s="1"/>
      <c r="E167" s="1"/>
      <c r="F167" s="1"/>
    </row>
    <row r="168" spans="3:6" s="27" customFormat="1" ht="12.75">
      <c r="C168" s="1"/>
      <c r="D168" s="1"/>
      <c r="E168" s="1"/>
      <c r="F168" s="1"/>
    </row>
    <row r="169" spans="3:6" s="27" customFormat="1" ht="12.75">
      <c r="C169" s="1"/>
      <c r="D169" s="1"/>
      <c r="E169" s="1"/>
      <c r="F169" s="1"/>
    </row>
    <row r="170" spans="3:6" s="27" customFormat="1" ht="12.75">
      <c r="C170" s="1"/>
      <c r="D170" s="1"/>
      <c r="E170" s="1"/>
      <c r="F170" s="1"/>
    </row>
    <row r="171" spans="3:6" s="27" customFormat="1" ht="12.75">
      <c r="C171" s="1"/>
      <c r="D171" s="1"/>
      <c r="E171" s="1"/>
      <c r="F171" s="1"/>
    </row>
    <row r="172" spans="3:6" s="27" customFormat="1" ht="12.75">
      <c r="C172" s="1"/>
      <c r="D172" s="1"/>
      <c r="E172" s="1"/>
      <c r="F172" s="1"/>
    </row>
    <row r="173" spans="3:6" s="27" customFormat="1" ht="12.75">
      <c r="C173" s="1"/>
      <c r="D173" s="1"/>
      <c r="E173" s="1"/>
      <c r="F173" s="1"/>
    </row>
    <row r="174" spans="3:6" s="27" customFormat="1" ht="12.75">
      <c r="C174" s="1"/>
      <c r="D174" s="1"/>
      <c r="E174" s="1"/>
      <c r="F174" s="1"/>
    </row>
    <row r="175" spans="3:6" s="27" customFormat="1" ht="12.75">
      <c r="C175" s="1"/>
      <c r="D175" s="1"/>
      <c r="E175" s="1"/>
      <c r="F175" s="1"/>
    </row>
    <row r="176" spans="3:6" s="27" customFormat="1" ht="12.75">
      <c r="C176" s="1"/>
      <c r="D176" s="1"/>
      <c r="E176" s="1"/>
      <c r="F176" s="1"/>
    </row>
    <row r="177" spans="3:6" s="27" customFormat="1" ht="12.75">
      <c r="C177" s="1"/>
      <c r="D177" s="1"/>
      <c r="E177" s="1"/>
      <c r="F177" s="1"/>
    </row>
    <row r="178" spans="3:6" s="27" customFormat="1" ht="12.75">
      <c r="C178" s="1"/>
      <c r="D178" s="1"/>
      <c r="E178" s="1"/>
      <c r="F178" s="1"/>
    </row>
    <row r="179" spans="3:6" s="27" customFormat="1" ht="12.75">
      <c r="C179" s="1"/>
      <c r="D179" s="1"/>
      <c r="E179" s="1"/>
      <c r="F179" s="1"/>
    </row>
    <row r="180" spans="3:6" s="27" customFormat="1" ht="12.75">
      <c r="C180" s="1"/>
      <c r="D180" s="1"/>
      <c r="E180" s="1"/>
      <c r="F180" s="1"/>
    </row>
    <row r="181" spans="3:6" s="27" customFormat="1" ht="12.75">
      <c r="C181" s="1"/>
      <c r="D181" s="1"/>
      <c r="E181" s="1"/>
      <c r="F181" s="1"/>
    </row>
    <row r="182" spans="3:6" s="27" customFormat="1" ht="12.75">
      <c r="C182" s="1"/>
      <c r="D182" s="1"/>
      <c r="E182" s="1"/>
      <c r="F182" s="1"/>
    </row>
    <row r="183" spans="3:6" s="27" customFormat="1" ht="12.75">
      <c r="C183" s="1"/>
      <c r="D183" s="1"/>
      <c r="E183" s="1"/>
      <c r="F183" s="1"/>
    </row>
    <row r="184" spans="3:6" s="27" customFormat="1" ht="12.75">
      <c r="C184" s="1"/>
      <c r="D184" s="1"/>
      <c r="E184" s="1"/>
      <c r="F184" s="1"/>
    </row>
    <row r="185" spans="3:6" s="27" customFormat="1" ht="12.75">
      <c r="C185" s="1"/>
      <c r="D185" s="1"/>
      <c r="E185" s="1"/>
      <c r="F185" s="1"/>
    </row>
    <row r="186" spans="3:6" s="27" customFormat="1" ht="12.75">
      <c r="C186" s="1"/>
      <c r="D186" s="1"/>
      <c r="E186" s="1"/>
      <c r="F186" s="1"/>
    </row>
    <row r="187" spans="3:6" s="27" customFormat="1" ht="12.75">
      <c r="C187" s="1"/>
      <c r="D187" s="1"/>
      <c r="E187" s="1"/>
      <c r="F187" s="1"/>
    </row>
    <row r="188" spans="3:6" s="27" customFormat="1" ht="12.75">
      <c r="C188" s="1"/>
      <c r="D188" s="1"/>
      <c r="E188" s="1"/>
      <c r="F188" s="1"/>
    </row>
    <row r="189" spans="3:6" s="27" customFormat="1" ht="12.75">
      <c r="C189" s="1"/>
      <c r="D189" s="1"/>
      <c r="E189" s="1"/>
      <c r="F189" s="1"/>
    </row>
    <row r="190" spans="3:6" s="27" customFormat="1" ht="12.75">
      <c r="C190" s="1"/>
      <c r="D190" s="1"/>
      <c r="E190" s="1"/>
      <c r="F190" s="1"/>
    </row>
    <row r="191" spans="3:6" s="27" customFormat="1" ht="12.75">
      <c r="C191" s="1"/>
      <c r="D191" s="1"/>
      <c r="E191" s="1"/>
      <c r="F191" s="1"/>
    </row>
    <row r="192" spans="3:6" s="27" customFormat="1" ht="12.75">
      <c r="C192" s="1"/>
      <c r="D192" s="1"/>
      <c r="E192" s="1"/>
      <c r="F192" s="1"/>
    </row>
    <row r="193" spans="3:6" s="27" customFormat="1" ht="12.75">
      <c r="C193" s="1"/>
      <c r="D193" s="1"/>
      <c r="E193" s="1"/>
      <c r="F193" s="1"/>
    </row>
    <row r="194" spans="3:6" s="27" customFormat="1" ht="12.75">
      <c r="C194" s="1"/>
      <c r="D194" s="1"/>
      <c r="E194" s="1"/>
      <c r="F194" s="1"/>
    </row>
    <row r="195" spans="3:6" s="27" customFormat="1" ht="12.75">
      <c r="C195" s="1"/>
      <c r="D195" s="1"/>
      <c r="E195" s="1"/>
      <c r="F195" s="1"/>
    </row>
    <row r="196" spans="3:6" s="27" customFormat="1" ht="12.75">
      <c r="C196" s="1"/>
      <c r="D196" s="1"/>
      <c r="E196" s="1"/>
      <c r="F196" s="1"/>
    </row>
    <row r="197" spans="3:6" s="27" customFormat="1" ht="12.75">
      <c r="C197" s="1"/>
      <c r="D197" s="1"/>
      <c r="E197" s="1"/>
      <c r="F197" s="1"/>
    </row>
    <row r="198" spans="3:6" s="27" customFormat="1" ht="12.75">
      <c r="C198" s="1"/>
      <c r="D198" s="1"/>
      <c r="E198" s="1"/>
      <c r="F198" s="1"/>
    </row>
    <row r="199" spans="3:6" s="27" customFormat="1" ht="12.75">
      <c r="C199" s="1"/>
      <c r="D199" s="1"/>
      <c r="E199" s="1"/>
      <c r="F199" s="1"/>
    </row>
    <row r="200" spans="3:6" s="27" customFormat="1" ht="12.75">
      <c r="C200" s="1"/>
      <c r="D200" s="1"/>
      <c r="E200" s="1"/>
      <c r="F200" s="1"/>
    </row>
    <row r="201" spans="3:6" s="27" customFormat="1" ht="12.75">
      <c r="C201" s="1"/>
      <c r="D201" s="1"/>
      <c r="E201" s="1"/>
      <c r="F201" s="1"/>
    </row>
    <row r="202" spans="3:6" s="27" customFormat="1" ht="12.75">
      <c r="C202" s="1"/>
      <c r="D202" s="1"/>
      <c r="E202" s="1"/>
      <c r="F202" s="1"/>
    </row>
    <row r="203" spans="3:6" s="27" customFormat="1" ht="12.75">
      <c r="C203" s="1"/>
      <c r="D203" s="1"/>
      <c r="E203" s="1"/>
      <c r="F203" s="1"/>
    </row>
    <row r="204" spans="3:6" s="27" customFormat="1" ht="12.75">
      <c r="C204" s="1"/>
      <c r="D204" s="1"/>
      <c r="E204" s="1"/>
      <c r="F204" s="1"/>
    </row>
    <row r="205" spans="3:6" s="27" customFormat="1" ht="12.75">
      <c r="C205" s="1"/>
      <c r="D205" s="1"/>
      <c r="E205" s="1"/>
      <c r="F205" s="1"/>
    </row>
    <row r="206" spans="3:6" s="27" customFormat="1" ht="12.75">
      <c r="C206" s="1"/>
      <c r="D206" s="1"/>
      <c r="E206" s="1"/>
      <c r="F206" s="1"/>
    </row>
    <row r="207" spans="3:6" s="27" customFormat="1" ht="12.75">
      <c r="C207" s="1"/>
      <c r="D207" s="1"/>
      <c r="E207" s="1"/>
      <c r="F207" s="1"/>
    </row>
    <row r="208" spans="3:6" s="27" customFormat="1" ht="12.75">
      <c r="C208" s="1"/>
      <c r="D208" s="1"/>
      <c r="E208" s="1"/>
      <c r="F208" s="1"/>
    </row>
    <row r="209" spans="3:6" s="27" customFormat="1" ht="12.75">
      <c r="C209" s="1"/>
      <c r="D209" s="1"/>
      <c r="E209" s="1"/>
      <c r="F209" s="1"/>
    </row>
    <row r="210" spans="3:6" s="27" customFormat="1" ht="12.75">
      <c r="C210" s="1"/>
      <c r="D210" s="1"/>
      <c r="E210" s="1"/>
      <c r="F210" s="1"/>
    </row>
    <row r="211" spans="3:6" s="27" customFormat="1" ht="12.75">
      <c r="C211" s="1"/>
      <c r="D211" s="1"/>
      <c r="E211" s="1"/>
      <c r="F211" s="1"/>
    </row>
    <row r="212" spans="3:6" s="27" customFormat="1" ht="12.75">
      <c r="C212" s="1"/>
      <c r="D212" s="1"/>
      <c r="E212" s="1"/>
      <c r="F212" s="1"/>
    </row>
    <row r="213" spans="3:6" s="27" customFormat="1" ht="12.75">
      <c r="C213" s="1"/>
      <c r="D213" s="1"/>
      <c r="E213" s="1"/>
      <c r="F213" s="1"/>
    </row>
    <row r="214" spans="3:6" s="27" customFormat="1" ht="12.75">
      <c r="C214" s="1"/>
      <c r="D214" s="1"/>
      <c r="E214" s="1"/>
      <c r="F214" s="1"/>
    </row>
    <row r="215" spans="3:6" s="27" customFormat="1" ht="12.75">
      <c r="C215" s="1"/>
      <c r="D215" s="1"/>
      <c r="E215" s="1"/>
      <c r="F215" s="1"/>
    </row>
    <row r="216" spans="3:6" s="27" customFormat="1" ht="12.75">
      <c r="C216" s="1"/>
      <c r="D216" s="1"/>
      <c r="E216" s="1"/>
      <c r="F216" s="1"/>
    </row>
    <row r="217" spans="3:6" s="27" customFormat="1" ht="12.75">
      <c r="C217" s="1"/>
      <c r="D217" s="1"/>
      <c r="E217" s="1"/>
      <c r="F217" s="1"/>
    </row>
    <row r="218" spans="3:6" s="27" customFormat="1" ht="12.75">
      <c r="C218" s="1"/>
      <c r="D218" s="1"/>
      <c r="E218" s="1"/>
      <c r="F218" s="1"/>
    </row>
    <row r="219" spans="3:6" s="27" customFormat="1" ht="12.75">
      <c r="C219" s="1"/>
      <c r="D219" s="1"/>
      <c r="E219" s="1"/>
      <c r="F219" s="1"/>
    </row>
    <row r="220" spans="3:6" s="27" customFormat="1" ht="12.75">
      <c r="C220" s="1"/>
      <c r="D220" s="1"/>
      <c r="E220" s="1"/>
      <c r="F220" s="1"/>
    </row>
    <row r="221" spans="3:6" s="27" customFormat="1" ht="12.75">
      <c r="C221" s="1"/>
      <c r="D221" s="1"/>
      <c r="E221" s="1"/>
      <c r="F221" s="1"/>
    </row>
    <row r="222" spans="3:6" s="27" customFormat="1" ht="12.75">
      <c r="C222" s="1"/>
      <c r="D222" s="1"/>
      <c r="E222" s="1"/>
      <c r="F222" s="1"/>
    </row>
    <row r="223" spans="3:6" s="27" customFormat="1" ht="12.75">
      <c r="C223" s="1"/>
      <c r="D223" s="1"/>
      <c r="E223" s="1"/>
      <c r="F223" s="1"/>
    </row>
    <row r="224" spans="3:6" s="27" customFormat="1" ht="12.75">
      <c r="C224" s="1"/>
      <c r="D224" s="1"/>
      <c r="E224" s="1"/>
      <c r="F224" s="1"/>
    </row>
    <row r="225" spans="3:6" s="27" customFormat="1" ht="12.75">
      <c r="C225" s="1"/>
      <c r="D225" s="1"/>
      <c r="E225" s="1"/>
      <c r="F225" s="1"/>
    </row>
    <row r="226" spans="3:6" s="27" customFormat="1" ht="12.75">
      <c r="C226" s="1"/>
      <c r="D226" s="1"/>
      <c r="E226" s="1"/>
      <c r="F226" s="1"/>
    </row>
    <row r="227" spans="3:6" s="27" customFormat="1" ht="12.75">
      <c r="C227" s="1"/>
      <c r="D227" s="1"/>
      <c r="E227" s="1"/>
      <c r="F227" s="1"/>
    </row>
    <row r="228" spans="3:6" s="27" customFormat="1" ht="12.75">
      <c r="C228" s="1"/>
      <c r="D228" s="1"/>
      <c r="E228" s="1"/>
      <c r="F228" s="1"/>
    </row>
    <row r="229" spans="3:6" s="27" customFormat="1" ht="12.75">
      <c r="C229" s="1"/>
      <c r="D229" s="1"/>
      <c r="E229" s="1"/>
      <c r="F229" s="1"/>
    </row>
    <row r="230" spans="3:6" s="27" customFormat="1" ht="12.75">
      <c r="C230" s="1"/>
      <c r="D230" s="1"/>
      <c r="E230" s="1"/>
      <c r="F230" s="1"/>
    </row>
    <row r="231" spans="3:6" s="27" customFormat="1" ht="12.75">
      <c r="C231" s="1"/>
      <c r="D231" s="1"/>
      <c r="E231" s="1"/>
      <c r="F231" s="1"/>
    </row>
    <row r="232" spans="3:6" s="27" customFormat="1" ht="12.75">
      <c r="C232" s="1"/>
      <c r="D232" s="1"/>
      <c r="E232" s="1"/>
      <c r="F232" s="1"/>
    </row>
    <row r="233" spans="3:6" s="27" customFormat="1" ht="12.75">
      <c r="C233" s="1"/>
      <c r="D233" s="1"/>
      <c r="E233" s="1"/>
      <c r="F233" s="1"/>
    </row>
    <row r="234" spans="3:6" s="27" customFormat="1" ht="12.75">
      <c r="C234" s="1"/>
      <c r="D234" s="1"/>
      <c r="E234" s="1"/>
      <c r="F234" s="1"/>
    </row>
    <row r="235" spans="3:6" s="27" customFormat="1" ht="12.75">
      <c r="C235" s="1"/>
      <c r="D235" s="1"/>
      <c r="E235" s="1"/>
      <c r="F235" s="1"/>
    </row>
    <row r="236" spans="3:6" s="27" customFormat="1" ht="12.75">
      <c r="C236" s="1"/>
      <c r="D236" s="1"/>
      <c r="E236" s="1"/>
      <c r="F236" s="1"/>
    </row>
    <row r="237" spans="3:6" s="27" customFormat="1" ht="12.75">
      <c r="C237" s="1"/>
      <c r="D237" s="1"/>
      <c r="E237" s="1"/>
      <c r="F237" s="1"/>
    </row>
    <row r="238" spans="3:6" s="27" customFormat="1" ht="12.75">
      <c r="C238" s="1"/>
      <c r="D238" s="1"/>
      <c r="E238" s="1"/>
      <c r="F238" s="1"/>
    </row>
    <row r="239" spans="3:6" s="27" customFormat="1" ht="12.75">
      <c r="C239" s="1"/>
      <c r="D239" s="1"/>
      <c r="E239" s="1"/>
      <c r="F239" s="1"/>
    </row>
    <row r="240" spans="3:6" s="27" customFormat="1" ht="12.75">
      <c r="C240" s="1"/>
      <c r="D240" s="1"/>
      <c r="E240" s="1"/>
      <c r="F240" s="1"/>
    </row>
    <row r="241" spans="3:6" s="27" customFormat="1" ht="12.75">
      <c r="C241" s="1"/>
      <c r="D241" s="1"/>
      <c r="E241" s="1"/>
      <c r="F241" s="1"/>
    </row>
    <row r="242" spans="3:6" s="27" customFormat="1" ht="12.75">
      <c r="C242" s="1"/>
      <c r="D242" s="1"/>
      <c r="E242" s="1"/>
      <c r="F242" s="1"/>
    </row>
    <row r="243" spans="3:6" s="27" customFormat="1" ht="12.75">
      <c r="C243" s="1"/>
      <c r="D243" s="1"/>
      <c r="E243" s="1"/>
      <c r="F243" s="1"/>
    </row>
    <row r="244" spans="3:6" s="27" customFormat="1" ht="12.75">
      <c r="C244" s="1"/>
      <c r="D244" s="1"/>
      <c r="E244" s="1"/>
      <c r="F244" s="1"/>
    </row>
    <row r="245" spans="3:6" s="27" customFormat="1" ht="12.75">
      <c r="C245" s="1"/>
      <c r="D245" s="1"/>
      <c r="E245" s="1"/>
      <c r="F245" s="1"/>
    </row>
    <row r="246" spans="3:6" s="27" customFormat="1" ht="12.75">
      <c r="C246" s="1"/>
      <c r="D246" s="1"/>
      <c r="E246" s="1"/>
      <c r="F246" s="1"/>
    </row>
    <row r="247" spans="3:6" s="27" customFormat="1" ht="12.75">
      <c r="C247" s="1"/>
      <c r="D247" s="1"/>
      <c r="E247" s="1"/>
      <c r="F247" s="1"/>
    </row>
    <row r="248" spans="3:6" s="27" customFormat="1" ht="12.75">
      <c r="C248" s="1"/>
      <c r="D248" s="1"/>
      <c r="E248" s="1"/>
      <c r="F248" s="1"/>
    </row>
    <row r="249" spans="3:6" s="27" customFormat="1" ht="12.75">
      <c r="C249" s="1"/>
      <c r="D249" s="1"/>
      <c r="E249" s="1"/>
      <c r="F249" s="1"/>
    </row>
    <row r="250" spans="3:6" s="27" customFormat="1" ht="12.75">
      <c r="C250" s="1"/>
      <c r="D250" s="1"/>
      <c r="E250" s="1"/>
      <c r="F250" s="1"/>
    </row>
    <row r="251" spans="3:6" s="27" customFormat="1" ht="12.75">
      <c r="C251" s="1"/>
      <c r="D251" s="1"/>
      <c r="E251" s="1"/>
      <c r="F251" s="1"/>
    </row>
    <row r="252" spans="3:6" s="27" customFormat="1" ht="12.75">
      <c r="C252" s="1"/>
      <c r="D252" s="1"/>
      <c r="E252" s="1"/>
      <c r="F252" s="1"/>
    </row>
    <row r="253" spans="3:6" s="27" customFormat="1" ht="12.75">
      <c r="C253" s="1"/>
      <c r="D253" s="1"/>
      <c r="E253" s="1"/>
      <c r="F253" s="1"/>
    </row>
    <row r="254" spans="3:6" s="27" customFormat="1" ht="12.75">
      <c r="C254" s="1"/>
      <c r="D254" s="1"/>
      <c r="E254" s="1"/>
      <c r="F254" s="1"/>
    </row>
    <row r="255" spans="3:6" s="27" customFormat="1" ht="12.75">
      <c r="C255" s="1"/>
      <c r="D255" s="1"/>
      <c r="E255" s="1"/>
      <c r="F255" s="1"/>
    </row>
    <row r="256" spans="3:6" s="27" customFormat="1" ht="12.75">
      <c r="C256" s="1"/>
      <c r="D256" s="1"/>
      <c r="E256" s="1"/>
      <c r="F256" s="1"/>
    </row>
    <row r="257" spans="3:6" s="27" customFormat="1" ht="12.75">
      <c r="C257" s="1"/>
      <c r="D257" s="1"/>
      <c r="E257" s="1"/>
      <c r="F257" s="1"/>
    </row>
    <row r="258" spans="3:6" s="27" customFormat="1" ht="12.75">
      <c r="C258" s="1"/>
      <c r="D258" s="1"/>
      <c r="E258" s="1"/>
      <c r="F258" s="1"/>
    </row>
    <row r="259" spans="3:6" s="27" customFormat="1" ht="12.75">
      <c r="C259" s="1"/>
      <c r="D259" s="1"/>
      <c r="E259" s="1"/>
      <c r="F259" s="1"/>
    </row>
    <row r="260" spans="3:6" s="27" customFormat="1" ht="12.75">
      <c r="C260" s="1"/>
      <c r="D260" s="1"/>
      <c r="E260" s="1"/>
      <c r="F260" s="1"/>
    </row>
    <row r="261" spans="3:6" s="27" customFormat="1" ht="12.75">
      <c r="C261" s="1"/>
      <c r="D261" s="1"/>
      <c r="E261" s="1"/>
      <c r="F261" s="1"/>
    </row>
    <row r="262" spans="3:6" s="27" customFormat="1" ht="12.75">
      <c r="C262" s="1"/>
      <c r="D262" s="1"/>
      <c r="E262" s="1"/>
      <c r="F262" s="1"/>
    </row>
    <row r="263" spans="3:6" s="27" customFormat="1" ht="12.75">
      <c r="C263" s="1"/>
      <c r="D263" s="1"/>
      <c r="E263" s="1"/>
      <c r="F263" s="1"/>
    </row>
    <row r="264" spans="3:6" s="27" customFormat="1" ht="12.75">
      <c r="C264" s="1"/>
      <c r="D264" s="1"/>
      <c r="E264" s="1"/>
      <c r="F264" s="1"/>
    </row>
    <row r="265" spans="3:6" s="27" customFormat="1" ht="12.75">
      <c r="C265" s="1"/>
      <c r="D265" s="1"/>
      <c r="E265" s="1"/>
      <c r="F265" s="1"/>
    </row>
    <row r="266" spans="3:6" s="27" customFormat="1" ht="12.75">
      <c r="C266" s="1"/>
      <c r="D266" s="1"/>
      <c r="E266" s="1"/>
      <c r="F266" s="1"/>
    </row>
    <row r="267" spans="3:6" s="27" customFormat="1" ht="12.75">
      <c r="C267" s="1"/>
      <c r="D267" s="1"/>
      <c r="E267" s="1"/>
      <c r="F267" s="1"/>
    </row>
    <row r="268" spans="3:6" s="27" customFormat="1" ht="12.75">
      <c r="C268" s="1"/>
      <c r="D268" s="1"/>
      <c r="E268" s="1"/>
      <c r="F268" s="1"/>
    </row>
    <row r="269" spans="3:6" s="27" customFormat="1" ht="12.75">
      <c r="C269" s="1"/>
      <c r="D269" s="1"/>
      <c r="E269" s="1"/>
      <c r="F269" s="1"/>
    </row>
    <row r="270" spans="3:6" s="27" customFormat="1" ht="12.75">
      <c r="C270" s="1"/>
      <c r="D270" s="1"/>
      <c r="E270" s="1"/>
      <c r="F270" s="1"/>
    </row>
    <row r="271" spans="3:6" s="27" customFormat="1" ht="12.75">
      <c r="C271" s="1"/>
      <c r="D271" s="1"/>
      <c r="E271" s="1"/>
      <c r="F271" s="1"/>
    </row>
    <row r="272" spans="3:6" s="27" customFormat="1" ht="12.75">
      <c r="C272" s="1"/>
      <c r="D272" s="1"/>
      <c r="E272" s="1"/>
      <c r="F272" s="1"/>
    </row>
    <row r="273" spans="3:6" s="27" customFormat="1" ht="12.75">
      <c r="C273" s="1"/>
      <c r="D273" s="1"/>
      <c r="E273" s="1"/>
      <c r="F273" s="1"/>
    </row>
    <row r="274" spans="3:6" s="27" customFormat="1" ht="12.75">
      <c r="C274" s="1"/>
      <c r="D274" s="1"/>
      <c r="E274" s="1"/>
      <c r="F274" s="1"/>
    </row>
    <row r="275" spans="3:6" s="27" customFormat="1" ht="12.75">
      <c r="C275" s="1"/>
      <c r="D275" s="1"/>
      <c r="E275" s="1"/>
      <c r="F275" s="1"/>
    </row>
    <row r="276" spans="3:6" s="27" customFormat="1" ht="12.75">
      <c r="C276" s="1"/>
      <c r="D276" s="1"/>
      <c r="E276" s="1"/>
      <c r="F276" s="1"/>
    </row>
    <row r="277" spans="3:6" s="27" customFormat="1" ht="12.75">
      <c r="C277" s="1"/>
      <c r="D277" s="1"/>
      <c r="E277" s="1"/>
      <c r="F277" s="1"/>
    </row>
    <row r="278" spans="3:6" s="27" customFormat="1" ht="12.75">
      <c r="C278" s="1"/>
      <c r="D278" s="1"/>
      <c r="E278" s="1"/>
      <c r="F278" s="1"/>
    </row>
    <row r="279" spans="3:6" s="27" customFormat="1" ht="12.75">
      <c r="C279" s="1"/>
      <c r="D279" s="1"/>
      <c r="E279" s="1"/>
      <c r="F279" s="1"/>
    </row>
    <row r="280" spans="3:6" s="27" customFormat="1" ht="12.75">
      <c r="C280" s="1"/>
      <c r="D280" s="1"/>
      <c r="E280" s="1"/>
      <c r="F280" s="1"/>
    </row>
    <row r="281" spans="3:6" s="27" customFormat="1" ht="12.75">
      <c r="C281" s="1"/>
      <c r="D281" s="1"/>
      <c r="E281" s="1"/>
      <c r="F281" s="1"/>
    </row>
    <row r="282" spans="3:6" s="27" customFormat="1" ht="12.75">
      <c r="C282" s="1"/>
      <c r="D282" s="1"/>
      <c r="E282" s="1"/>
      <c r="F282" s="1"/>
    </row>
    <row r="283" spans="3:6" s="27" customFormat="1" ht="12.75">
      <c r="C283" s="1"/>
      <c r="D283" s="1"/>
      <c r="E283" s="1"/>
      <c r="F283" s="1"/>
    </row>
    <row r="284" spans="3:6" s="27" customFormat="1" ht="12.75">
      <c r="C284" s="1"/>
      <c r="D284" s="1"/>
      <c r="E284" s="1"/>
      <c r="F284" s="1"/>
    </row>
    <row r="285" spans="3:6" s="27" customFormat="1" ht="12.75">
      <c r="C285" s="1"/>
      <c r="D285" s="1"/>
      <c r="E285" s="1"/>
      <c r="F285" s="1"/>
    </row>
    <row r="286" spans="3:6" s="27" customFormat="1" ht="12.75">
      <c r="C286" s="1"/>
      <c r="D286" s="1"/>
      <c r="E286" s="1"/>
      <c r="F286" s="1"/>
    </row>
    <row r="287" spans="3:6" s="27" customFormat="1" ht="12.75">
      <c r="C287" s="1"/>
      <c r="D287" s="1"/>
      <c r="E287" s="1"/>
      <c r="F287" s="1"/>
    </row>
    <row r="288" spans="3:6" s="27" customFormat="1" ht="12.75">
      <c r="C288" s="1"/>
      <c r="D288" s="1"/>
      <c r="E288" s="1"/>
      <c r="F288" s="1"/>
    </row>
    <row r="289" spans="3:6" s="27" customFormat="1" ht="12.75">
      <c r="C289" s="1"/>
      <c r="D289" s="1"/>
      <c r="E289" s="1"/>
      <c r="F289" s="1"/>
    </row>
    <row r="290" spans="3:6" s="27" customFormat="1" ht="12.75">
      <c r="C290" s="1"/>
      <c r="D290" s="1"/>
      <c r="E290" s="1"/>
      <c r="F290" s="1"/>
    </row>
    <row r="291" spans="3:6" s="27" customFormat="1" ht="12.75">
      <c r="C291" s="1"/>
      <c r="D291" s="1"/>
      <c r="E291" s="1"/>
      <c r="F291" s="1"/>
    </row>
    <row r="292" spans="3:6" s="27" customFormat="1" ht="12.75">
      <c r="C292" s="1"/>
      <c r="D292" s="1"/>
      <c r="E292" s="1"/>
      <c r="F292" s="1"/>
    </row>
    <row r="293" spans="3:6" s="27" customFormat="1" ht="12.75">
      <c r="C293" s="1"/>
      <c r="D293" s="1"/>
      <c r="E293" s="1"/>
      <c r="F293" s="1"/>
    </row>
    <row r="294" spans="3:6" s="27" customFormat="1" ht="12.75">
      <c r="C294" s="1"/>
      <c r="D294" s="1"/>
      <c r="E294" s="1"/>
      <c r="F294" s="1"/>
    </row>
    <row r="295" spans="3:6" s="27" customFormat="1" ht="12.75">
      <c r="C295" s="1"/>
      <c r="D295" s="1"/>
      <c r="E295" s="1"/>
      <c r="F295" s="1"/>
    </row>
    <row r="296" spans="3:6" s="27" customFormat="1" ht="12.75">
      <c r="C296" s="1"/>
      <c r="D296" s="1"/>
      <c r="E296" s="1"/>
      <c r="F296" s="1"/>
    </row>
    <row r="297" spans="3:6" s="27" customFormat="1" ht="12.75">
      <c r="C297" s="1"/>
      <c r="D297" s="1"/>
      <c r="E297" s="1"/>
      <c r="F297" s="1"/>
    </row>
    <row r="298" spans="3:6" s="27" customFormat="1" ht="12.75">
      <c r="C298" s="1"/>
      <c r="D298" s="1"/>
      <c r="E298" s="1"/>
      <c r="F298" s="1"/>
    </row>
    <row r="299" spans="3:6" s="27" customFormat="1" ht="12.75">
      <c r="C299" s="1"/>
      <c r="D299" s="1"/>
      <c r="E299" s="1"/>
      <c r="F299" s="1"/>
    </row>
    <row r="300" spans="3:6" s="27" customFormat="1" ht="12.75">
      <c r="C300" s="1"/>
      <c r="D300" s="1"/>
      <c r="E300" s="1"/>
      <c r="F300" s="1"/>
    </row>
    <row r="301" spans="3:6" s="27" customFormat="1" ht="12.75">
      <c r="C301" s="1"/>
      <c r="D301" s="1"/>
      <c r="E301" s="1"/>
      <c r="F301" s="1"/>
    </row>
    <row r="302" spans="3:6" s="27" customFormat="1" ht="12.75">
      <c r="C302" s="1"/>
      <c r="D302" s="1"/>
      <c r="E302" s="1"/>
      <c r="F302" s="1"/>
    </row>
    <row r="303" spans="3:6" s="27" customFormat="1" ht="12.75">
      <c r="C303" s="1"/>
      <c r="D303" s="1"/>
      <c r="E303" s="1"/>
      <c r="F303" s="1"/>
    </row>
    <row r="304" spans="3:6" s="27" customFormat="1" ht="12.75">
      <c r="C304" s="1"/>
      <c r="D304" s="1"/>
      <c r="E304" s="1"/>
      <c r="F304" s="1"/>
    </row>
    <row r="305" spans="3:6" s="27" customFormat="1" ht="12.75">
      <c r="C305" s="1"/>
      <c r="D305" s="1"/>
      <c r="E305" s="1"/>
      <c r="F305" s="1"/>
    </row>
    <row r="306" spans="3:6" s="27" customFormat="1" ht="12.75">
      <c r="C306" s="1"/>
      <c r="D306" s="1"/>
      <c r="E306" s="1"/>
      <c r="F306" s="1"/>
    </row>
    <row r="307" spans="3:6" s="27" customFormat="1" ht="12.75">
      <c r="C307" s="1"/>
      <c r="D307" s="1"/>
      <c r="E307" s="1"/>
      <c r="F307" s="1"/>
    </row>
    <row r="308" spans="3:6" s="27" customFormat="1" ht="12.75">
      <c r="C308" s="1"/>
      <c r="D308" s="1"/>
      <c r="E308" s="1"/>
      <c r="F308" s="1"/>
    </row>
    <row r="309" spans="3:6" s="27" customFormat="1" ht="12.75">
      <c r="C309" s="1"/>
      <c r="D309" s="1"/>
      <c r="E309" s="1"/>
      <c r="F309" s="1"/>
    </row>
    <row r="310" spans="3:6" s="27" customFormat="1" ht="12.75">
      <c r="C310" s="1"/>
      <c r="D310" s="1"/>
      <c r="E310" s="1"/>
      <c r="F310" s="1"/>
    </row>
    <row r="311" spans="3:6" s="27" customFormat="1" ht="12.75">
      <c r="C311" s="1"/>
      <c r="D311" s="1"/>
      <c r="E311" s="1"/>
      <c r="F311" s="1"/>
    </row>
    <row r="312" spans="3:6" s="27" customFormat="1" ht="12.75">
      <c r="C312" s="1"/>
      <c r="D312" s="1"/>
      <c r="E312" s="1"/>
      <c r="F312" s="1"/>
    </row>
    <row r="313" spans="3:6" s="27" customFormat="1" ht="12.75">
      <c r="C313" s="1"/>
      <c r="D313" s="1"/>
      <c r="E313" s="1"/>
      <c r="F313" s="1"/>
    </row>
    <row r="314" spans="3:6" s="27" customFormat="1" ht="12.75">
      <c r="C314" s="1"/>
      <c r="D314" s="1"/>
      <c r="E314" s="1"/>
      <c r="F314" s="1"/>
    </row>
    <row r="315" spans="3:6" s="27" customFormat="1" ht="12.75">
      <c r="C315" s="1"/>
      <c r="D315" s="1"/>
      <c r="E315" s="1"/>
      <c r="F315" s="1"/>
    </row>
    <row r="316" spans="3:6" s="27" customFormat="1" ht="12.75">
      <c r="C316" s="1"/>
      <c r="D316" s="1"/>
      <c r="E316" s="1"/>
      <c r="F316" s="1"/>
    </row>
    <row r="317" spans="3:6" s="27" customFormat="1" ht="12.75">
      <c r="C317" s="1"/>
      <c r="D317" s="1"/>
      <c r="E317" s="1"/>
      <c r="F317" s="1"/>
    </row>
    <row r="318" spans="3:6" s="27" customFormat="1" ht="12.75">
      <c r="C318" s="1"/>
      <c r="D318" s="1"/>
      <c r="E318" s="1"/>
      <c r="F318" s="1"/>
    </row>
    <row r="319" spans="3:6" s="27" customFormat="1" ht="12.75">
      <c r="C319" s="1"/>
      <c r="D319" s="1"/>
      <c r="E319" s="1"/>
      <c r="F319" s="1"/>
    </row>
    <row r="320" spans="3:6" s="27" customFormat="1" ht="12.75">
      <c r="C320" s="1"/>
      <c r="D320" s="1"/>
      <c r="E320" s="1"/>
      <c r="F320" s="1"/>
    </row>
    <row r="321" spans="3:6" s="27" customFormat="1" ht="12.75">
      <c r="C321" s="1"/>
      <c r="D321" s="1"/>
      <c r="E321" s="1"/>
      <c r="F321" s="1"/>
    </row>
    <row r="322" spans="3:6" s="27" customFormat="1" ht="12.75">
      <c r="C322" s="1"/>
      <c r="D322" s="1"/>
      <c r="E322" s="1"/>
      <c r="F322" s="1"/>
    </row>
    <row r="323" spans="3:6" s="27" customFormat="1" ht="12.75">
      <c r="C323" s="1"/>
      <c r="D323" s="1"/>
      <c r="E323" s="1"/>
      <c r="F323" s="1"/>
    </row>
    <row r="324" spans="3:6" s="27" customFormat="1" ht="12.75">
      <c r="C324" s="1"/>
      <c r="D324" s="1"/>
      <c r="E324" s="1"/>
      <c r="F324" s="1"/>
    </row>
    <row r="325" spans="3:6" s="27" customFormat="1" ht="12.75">
      <c r="C325" s="1"/>
      <c r="D325" s="1"/>
      <c r="E325" s="1"/>
      <c r="F325" s="1"/>
    </row>
    <row r="326" spans="3:6" s="27" customFormat="1" ht="12.75">
      <c r="C326" s="1"/>
      <c r="D326" s="1"/>
      <c r="E326" s="1"/>
      <c r="F326" s="1"/>
    </row>
    <row r="327" spans="3:6" s="27" customFormat="1" ht="12.75">
      <c r="C327" s="1"/>
      <c r="D327" s="1"/>
      <c r="E327" s="1"/>
      <c r="F327" s="1"/>
    </row>
    <row r="328" spans="3:6" s="27" customFormat="1" ht="12.75">
      <c r="C328" s="1"/>
      <c r="D328" s="1"/>
      <c r="E328" s="1"/>
      <c r="F328" s="1"/>
    </row>
    <row r="329" spans="3:6" s="27" customFormat="1" ht="12.75">
      <c r="C329" s="1"/>
      <c r="D329" s="1"/>
      <c r="E329" s="1"/>
      <c r="F329" s="1"/>
    </row>
    <row r="330" spans="3:6" s="27" customFormat="1" ht="12.75">
      <c r="C330" s="1"/>
      <c r="D330" s="1"/>
      <c r="E330" s="1"/>
      <c r="F330" s="1"/>
    </row>
    <row r="331" spans="3:6" s="27" customFormat="1" ht="12.75">
      <c r="C331" s="1"/>
      <c r="D331" s="1"/>
      <c r="E331" s="1"/>
      <c r="F331" s="1"/>
    </row>
    <row r="332" spans="3:6" s="27" customFormat="1" ht="12.75">
      <c r="C332" s="1"/>
      <c r="D332" s="1"/>
      <c r="E332" s="1"/>
      <c r="F332" s="1"/>
    </row>
    <row r="333" spans="3:6" s="27" customFormat="1" ht="12.75">
      <c r="C333" s="1"/>
      <c r="D333" s="1"/>
      <c r="E333" s="1"/>
      <c r="F333" s="1"/>
    </row>
    <row r="334" spans="3:6" s="27" customFormat="1" ht="12.75">
      <c r="C334" s="1"/>
      <c r="D334" s="1"/>
      <c r="E334" s="1"/>
      <c r="F334" s="1"/>
    </row>
    <row r="335" spans="3:6" s="27" customFormat="1" ht="12.75">
      <c r="C335" s="1"/>
      <c r="D335" s="1"/>
      <c r="E335" s="1"/>
      <c r="F335" s="1"/>
    </row>
    <row r="336" spans="3:6" s="27" customFormat="1" ht="12.75">
      <c r="C336" s="1"/>
      <c r="D336" s="1"/>
      <c r="E336" s="1"/>
      <c r="F336" s="1"/>
    </row>
    <row r="337" spans="3:6" s="27" customFormat="1" ht="12.75">
      <c r="C337" s="1"/>
      <c r="D337" s="1"/>
      <c r="E337" s="1"/>
      <c r="F337" s="1"/>
    </row>
    <row r="338" spans="3:6" s="27" customFormat="1" ht="12.75">
      <c r="C338" s="1"/>
      <c r="D338" s="1"/>
      <c r="E338" s="1"/>
      <c r="F338" s="1"/>
    </row>
    <row r="339" spans="3:6" s="27" customFormat="1" ht="12.75">
      <c r="C339" s="1"/>
      <c r="D339" s="1"/>
      <c r="E339" s="1"/>
      <c r="F339" s="1"/>
    </row>
    <row r="340" spans="3:6" s="27" customFormat="1" ht="12.75">
      <c r="C340" s="1"/>
      <c r="D340" s="1"/>
      <c r="E340" s="1"/>
      <c r="F340" s="1"/>
    </row>
    <row r="341" spans="3:6" s="27" customFormat="1" ht="12.75">
      <c r="C341" s="1"/>
      <c r="D341" s="1"/>
      <c r="E341" s="1"/>
      <c r="F341" s="1"/>
    </row>
    <row r="342" spans="3:6" s="27" customFormat="1" ht="12.75">
      <c r="C342" s="1"/>
      <c r="D342" s="1"/>
      <c r="E342" s="1"/>
      <c r="F342" s="1"/>
    </row>
    <row r="343" spans="3:6" s="27" customFormat="1" ht="12.75">
      <c r="C343" s="1"/>
      <c r="D343" s="1"/>
      <c r="E343" s="1"/>
      <c r="F343" s="1"/>
    </row>
    <row r="344" spans="3:6" s="27" customFormat="1" ht="12.75">
      <c r="C344" s="1"/>
      <c r="D344" s="1"/>
      <c r="E344" s="1"/>
      <c r="F344" s="1"/>
    </row>
    <row r="345" spans="3:6" s="27" customFormat="1" ht="12.75">
      <c r="C345" s="1"/>
      <c r="D345" s="1"/>
      <c r="E345" s="1"/>
      <c r="F345" s="1"/>
    </row>
    <row r="346" spans="3:6" s="27" customFormat="1" ht="12.75">
      <c r="C346" s="1"/>
      <c r="D346" s="1"/>
      <c r="E346" s="1"/>
      <c r="F346" s="1"/>
    </row>
    <row r="347" spans="3:6" s="27" customFormat="1" ht="12.75">
      <c r="C347" s="1"/>
      <c r="D347" s="1"/>
      <c r="E347" s="1"/>
      <c r="F347" s="1"/>
    </row>
    <row r="348" spans="3:6" s="27" customFormat="1" ht="12.75">
      <c r="C348" s="1"/>
      <c r="D348" s="1"/>
      <c r="E348" s="1"/>
      <c r="F348" s="1"/>
    </row>
    <row r="349" spans="3:6" s="27" customFormat="1" ht="12.75">
      <c r="C349" s="1"/>
      <c r="D349" s="1"/>
      <c r="E349" s="1"/>
      <c r="F349" s="1"/>
    </row>
    <row r="350" spans="3:6" s="27" customFormat="1" ht="12.75">
      <c r="C350" s="1"/>
      <c r="D350" s="1"/>
      <c r="E350" s="1"/>
      <c r="F350" s="1"/>
    </row>
    <row r="351" spans="3:6" s="27" customFormat="1" ht="12.75">
      <c r="C351" s="1"/>
      <c r="D351" s="1"/>
      <c r="E351" s="1"/>
      <c r="F351" s="1"/>
    </row>
    <row r="352" spans="3:6" s="27" customFormat="1" ht="12.75">
      <c r="C352" s="1"/>
      <c r="D352" s="1"/>
      <c r="E352" s="1"/>
      <c r="F352" s="1"/>
    </row>
    <row r="353" spans="3:6" s="27" customFormat="1" ht="12.75">
      <c r="C353" s="1"/>
      <c r="D353" s="1"/>
      <c r="E353" s="1"/>
      <c r="F353" s="1"/>
    </row>
    <row r="354" spans="3:6" s="27" customFormat="1" ht="12.75">
      <c r="C354" s="1"/>
      <c r="D354" s="1"/>
      <c r="E354" s="1"/>
      <c r="F354" s="1"/>
    </row>
    <row r="355" spans="3:6" s="27" customFormat="1" ht="12.75">
      <c r="C355" s="1"/>
      <c r="D355" s="1"/>
      <c r="E355" s="1"/>
      <c r="F355" s="1"/>
    </row>
    <row r="356" spans="3:6" s="27" customFormat="1" ht="12.75">
      <c r="C356" s="1"/>
      <c r="D356" s="1"/>
      <c r="E356" s="1"/>
      <c r="F356" s="1"/>
    </row>
    <row r="357" spans="3:6" s="27" customFormat="1" ht="12.75">
      <c r="C357" s="1"/>
      <c r="D357" s="1"/>
      <c r="E357" s="1"/>
      <c r="F357" s="1"/>
    </row>
    <row r="358" spans="3:6" s="27" customFormat="1" ht="12.75">
      <c r="C358" s="1"/>
      <c r="D358" s="1"/>
      <c r="E358" s="1"/>
      <c r="F358" s="1"/>
    </row>
    <row r="359" spans="3:6" s="27" customFormat="1" ht="12.75">
      <c r="C359" s="1"/>
      <c r="D359" s="1"/>
      <c r="E359" s="1"/>
      <c r="F359" s="1"/>
    </row>
    <row r="360" spans="3:6" s="27" customFormat="1" ht="12.75">
      <c r="C360" s="1"/>
      <c r="D360" s="1"/>
      <c r="E360" s="1"/>
      <c r="F360" s="1"/>
    </row>
    <row r="361" spans="3:6" s="27" customFormat="1" ht="12.75">
      <c r="C361" s="1"/>
      <c r="D361" s="1"/>
      <c r="E361" s="1"/>
      <c r="F361" s="1"/>
    </row>
    <row r="362" spans="3:6" s="27" customFormat="1" ht="12.75">
      <c r="C362" s="1"/>
      <c r="D362" s="1"/>
      <c r="E362" s="1"/>
      <c r="F362" s="1"/>
    </row>
    <row r="363" spans="3:6" s="27" customFormat="1" ht="12.75">
      <c r="C363" s="1"/>
      <c r="D363" s="1"/>
      <c r="E363" s="1"/>
      <c r="F363" s="1"/>
    </row>
    <row r="364" spans="3:6" s="27" customFormat="1" ht="12.75">
      <c r="C364" s="1"/>
      <c r="D364" s="1"/>
      <c r="E364" s="1"/>
      <c r="F364" s="1"/>
    </row>
  </sheetData>
  <sheetProtection/>
  <mergeCells count="17">
    <mergeCell ref="C7:F7"/>
    <mergeCell ref="C29:C30"/>
    <mergeCell ref="C32:C34"/>
    <mergeCell ref="C12:F12"/>
    <mergeCell ref="C19:F19"/>
    <mergeCell ref="C21:F21"/>
    <mergeCell ref="C26:F26"/>
    <mergeCell ref="C39:F39"/>
    <mergeCell ref="C36:F36"/>
    <mergeCell ref="C1:F1"/>
    <mergeCell ref="C8:F8"/>
    <mergeCell ref="C10:C11"/>
    <mergeCell ref="D10:E10"/>
    <mergeCell ref="F10:F11"/>
    <mergeCell ref="D4:E4"/>
    <mergeCell ref="D5:F5"/>
    <mergeCell ref="D6:F6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paperSize="9" scale="70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2" manualBreakCount="2">
    <brk id="1" max="65535" man="1"/>
    <brk id="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tabColor rgb="FF339966"/>
    <pageSetUpPr fitToPage="1"/>
  </sheetPr>
  <dimension ref="B1:AL51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2.75390625" style="0" customWidth="1"/>
    <col min="3" max="3" width="30.875" style="19" customWidth="1"/>
    <col min="4" max="4" width="22.625" style="19" bestFit="1" customWidth="1"/>
    <col min="5" max="6" width="22.75390625" style="19" customWidth="1"/>
    <col min="7" max="7" width="2.75390625" style="0" customWidth="1"/>
    <col min="8" max="8" width="2.75390625" style="27" customWidth="1"/>
    <col min="9" max="38" width="9.125" style="27" customWidth="1"/>
  </cols>
  <sheetData>
    <row r="1" spans="2:7" ht="12.75">
      <c r="B1" s="27"/>
      <c r="C1" s="140" t="s">
        <v>3</v>
      </c>
      <c r="D1" s="140"/>
      <c r="E1" s="140"/>
      <c r="F1" s="140"/>
      <c r="G1" s="27"/>
    </row>
    <row r="2" spans="2:7" ht="13.5" thickBot="1">
      <c r="B2" s="27"/>
      <c r="C2" s="1"/>
      <c r="D2" s="1"/>
      <c r="E2" s="1"/>
      <c r="F2" s="1"/>
      <c r="G2" s="27"/>
    </row>
    <row r="3" spans="2:7" ht="12.75">
      <c r="B3" s="42"/>
      <c r="C3" s="20"/>
      <c r="D3" s="20"/>
      <c r="E3" s="20"/>
      <c r="F3" s="20"/>
      <c r="G3" s="43"/>
    </row>
    <row r="4" spans="2:7" ht="12.75">
      <c r="B4" s="44"/>
      <c r="C4" s="21"/>
      <c r="D4" s="21"/>
      <c r="E4" s="21" t="s">
        <v>44</v>
      </c>
      <c r="F4" s="21"/>
      <c r="G4" s="45"/>
    </row>
    <row r="5" spans="2:7" ht="54" customHeight="1">
      <c r="B5" s="44"/>
      <c r="C5" s="21"/>
      <c r="D5" s="21"/>
      <c r="E5" s="158" t="s">
        <v>45</v>
      </c>
      <c r="F5" s="158"/>
      <c r="G5" s="45"/>
    </row>
    <row r="6" spans="2:7" ht="12.75">
      <c r="B6" s="44"/>
      <c r="C6" s="21"/>
      <c r="D6" s="21"/>
      <c r="E6" s="21"/>
      <c r="F6" s="21"/>
      <c r="G6" s="45"/>
    </row>
    <row r="7" spans="2:7" ht="12.75">
      <c r="B7" s="44"/>
      <c r="C7" s="159" t="s">
        <v>19</v>
      </c>
      <c r="D7" s="159"/>
      <c r="E7" s="159"/>
      <c r="F7" s="159"/>
      <c r="G7" s="45"/>
    </row>
    <row r="8" spans="2:7" ht="12.75">
      <c r="B8" s="44"/>
      <c r="C8" s="159" t="s">
        <v>46</v>
      </c>
      <c r="D8" s="159"/>
      <c r="E8" s="159"/>
      <c r="F8" s="159"/>
      <c r="G8" s="45"/>
    </row>
    <row r="9" spans="2:7" ht="12.75">
      <c r="B9" s="44"/>
      <c r="C9" s="50"/>
      <c r="D9" s="50"/>
      <c r="E9" s="50"/>
      <c r="F9" s="50"/>
      <c r="G9" s="45"/>
    </row>
    <row r="10" spans="2:7" ht="21">
      <c r="B10" s="48"/>
      <c r="C10" s="104" t="s">
        <v>47</v>
      </c>
      <c r="D10" s="104" t="s">
        <v>48</v>
      </c>
      <c r="E10" s="104" t="s">
        <v>49</v>
      </c>
      <c r="F10" s="104" t="s">
        <v>50</v>
      </c>
      <c r="G10" s="49"/>
    </row>
    <row r="11" spans="2:7" ht="12.75">
      <c r="B11" s="48"/>
      <c r="C11" s="23" t="s">
        <v>51</v>
      </c>
      <c r="D11" s="41">
        <v>0</v>
      </c>
      <c r="E11" s="41">
        <v>8.825</v>
      </c>
      <c r="F11" s="106">
        <f>E11-D11</f>
        <v>8.825</v>
      </c>
      <c r="G11" s="49"/>
    </row>
    <row r="12" spans="2:7" ht="12.75">
      <c r="B12" s="48"/>
      <c r="C12" s="23" t="s">
        <v>51</v>
      </c>
      <c r="D12" s="41">
        <v>8.825</v>
      </c>
      <c r="E12" s="41">
        <v>9.675</v>
      </c>
      <c r="F12" s="106">
        <f aca="true" t="shared" si="0" ref="F12:F75">E12-D12</f>
        <v>0.8500000000000014</v>
      </c>
      <c r="G12" s="49"/>
    </row>
    <row r="13" spans="2:7" ht="12.75">
      <c r="B13" s="48"/>
      <c r="C13" s="23" t="s">
        <v>51</v>
      </c>
      <c r="D13" s="41">
        <v>9.675</v>
      </c>
      <c r="E13" s="41">
        <v>21.43</v>
      </c>
      <c r="F13" s="106">
        <f t="shared" si="0"/>
        <v>11.754999999999999</v>
      </c>
      <c r="G13" s="49"/>
    </row>
    <row r="14" spans="2:7" ht="12.75">
      <c r="B14" s="48"/>
      <c r="C14" s="23" t="s">
        <v>51</v>
      </c>
      <c r="D14" s="41">
        <v>21.43</v>
      </c>
      <c r="E14" s="41">
        <v>24.917</v>
      </c>
      <c r="F14" s="106">
        <f t="shared" si="0"/>
        <v>3.487000000000002</v>
      </c>
      <c r="G14" s="49"/>
    </row>
    <row r="15" spans="2:7" ht="12.75">
      <c r="B15" s="48"/>
      <c r="C15" s="23" t="s">
        <v>51</v>
      </c>
      <c r="D15" s="41">
        <v>24.917</v>
      </c>
      <c r="E15" s="41">
        <v>36.103</v>
      </c>
      <c r="F15" s="106">
        <f t="shared" si="0"/>
        <v>11.186</v>
      </c>
      <c r="G15" s="49"/>
    </row>
    <row r="16" spans="2:7" ht="12.75">
      <c r="B16" s="48"/>
      <c r="C16" s="23" t="s">
        <v>51</v>
      </c>
      <c r="D16" s="41">
        <v>36.103</v>
      </c>
      <c r="E16" s="41">
        <v>52.375</v>
      </c>
      <c r="F16" s="106">
        <f t="shared" si="0"/>
        <v>16.272</v>
      </c>
      <c r="G16" s="49"/>
    </row>
    <row r="17" spans="2:7" ht="12.75">
      <c r="B17" s="48"/>
      <c r="C17" s="23" t="s">
        <v>51</v>
      </c>
      <c r="D17" s="41">
        <v>52.375</v>
      </c>
      <c r="E17" s="41">
        <v>56.325</v>
      </c>
      <c r="F17" s="106">
        <f t="shared" si="0"/>
        <v>3.950000000000003</v>
      </c>
      <c r="G17" s="49"/>
    </row>
    <row r="18" spans="2:7" ht="12.75">
      <c r="B18" s="48"/>
      <c r="C18" s="23" t="s">
        <v>51</v>
      </c>
      <c r="D18" s="41">
        <v>56.325</v>
      </c>
      <c r="E18" s="41">
        <v>65.333</v>
      </c>
      <c r="F18" s="106">
        <f t="shared" si="0"/>
        <v>9.007999999999996</v>
      </c>
      <c r="G18" s="49"/>
    </row>
    <row r="19" spans="2:7" ht="12.75">
      <c r="B19" s="48"/>
      <c r="C19" s="23" t="s">
        <v>51</v>
      </c>
      <c r="D19" s="41">
        <v>65.333</v>
      </c>
      <c r="E19" s="41">
        <v>81.215</v>
      </c>
      <c r="F19" s="106">
        <f t="shared" si="0"/>
        <v>15.882000000000005</v>
      </c>
      <c r="G19" s="49"/>
    </row>
    <row r="20" spans="2:7" ht="12.75">
      <c r="B20" s="48"/>
      <c r="C20" s="23" t="s">
        <v>51</v>
      </c>
      <c r="D20" s="41">
        <v>81.215</v>
      </c>
      <c r="E20" s="41">
        <v>114.214</v>
      </c>
      <c r="F20" s="106">
        <f t="shared" si="0"/>
        <v>32.998999999999995</v>
      </c>
      <c r="G20" s="49"/>
    </row>
    <row r="21" spans="2:7" ht="12.75">
      <c r="B21" s="48"/>
      <c r="C21" s="23" t="s">
        <v>51</v>
      </c>
      <c r="D21" s="41">
        <v>114.214</v>
      </c>
      <c r="E21" s="41">
        <v>128.07</v>
      </c>
      <c r="F21" s="106">
        <f t="shared" si="0"/>
        <v>13.855999999999995</v>
      </c>
      <c r="G21" s="49"/>
    </row>
    <row r="22" spans="2:7" ht="12.75">
      <c r="B22" s="48"/>
      <c r="C22" s="23" t="s">
        <v>51</v>
      </c>
      <c r="D22" s="41">
        <v>128.07</v>
      </c>
      <c r="E22" s="41">
        <v>150.23</v>
      </c>
      <c r="F22" s="106">
        <f t="shared" si="0"/>
        <v>22.159999999999997</v>
      </c>
      <c r="G22" s="49"/>
    </row>
    <row r="23" spans="2:7" ht="12.75">
      <c r="B23" s="48"/>
      <c r="C23" s="23" t="s">
        <v>51</v>
      </c>
      <c r="D23" s="41">
        <v>150.23</v>
      </c>
      <c r="E23" s="41">
        <v>176.62</v>
      </c>
      <c r="F23" s="106">
        <f t="shared" si="0"/>
        <v>26.390000000000015</v>
      </c>
      <c r="G23" s="49"/>
    </row>
    <row r="24" spans="2:7" ht="12.75">
      <c r="B24" s="48"/>
      <c r="C24" s="23" t="s">
        <v>52</v>
      </c>
      <c r="D24" s="41">
        <v>176.62</v>
      </c>
      <c r="E24" s="41">
        <v>202.355</v>
      </c>
      <c r="F24" s="106">
        <f t="shared" si="0"/>
        <v>25.734999999999985</v>
      </c>
      <c r="G24" s="49"/>
    </row>
    <row r="25" spans="2:7" ht="12.75">
      <c r="B25" s="48"/>
      <c r="C25" s="23" t="s">
        <v>53</v>
      </c>
      <c r="D25" s="41">
        <v>202.355</v>
      </c>
      <c r="E25" s="41">
        <v>214.535</v>
      </c>
      <c r="F25" s="106">
        <f t="shared" si="0"/>
        <v>12.180000000000007</v>
      </c>
      <c r="G25" s="49"/>
    </row>
    <row r="26" spans="2:7" ht="12.75">
      <c r="B26" s="48"/>
      <c r="C26" s="23" t="s">
        <v>52</v>
      </c>
      <c r="D26" s="41">
        <v>214.535</v>
      </c>
      <c r="E26" s="41">
        <v>222.518</v>
      </c>
      <c r="F26" s="106">
        <f t="shared" si="0"/>
        <v>7.983000000000004</v>
      </c>
      <c r="G26" s="49"/>
    </row>
    <row r="27" spans="2:7" ht="12.75">
      <c r="B27" s="48"/>
      <c r="C27" s="23" t="s">
        <v>52</v>
      </c>
      <c r="D27" s="41">
        <v>222.518</v>
      </c>
      <c r="E27" s="41">
        <v>262.242</v>
      </c>
      <c r="F27" s="106">
        <f t="shared" si="0"/>
        <v>39.72400000000002</v>
      </c>
      <c r="G27" s="49"/>
    </row>
    <row r="28" spans="2:7" ht="12.75">
      <c r="B28" s="48"/>
      <c r="C28" s="23" t="s">
        <v>52</v>
      </c>
      <c r="D28" s="41">
        <v>262.242</v>
      </c>
      <c r="E28" s="41">
        <v>271.556</v>
      </c>
      <c r="F28" s="106">
        <f t="shared" si="0"/>
        <v>9.313999999999965</v>
      </c>
      <c r="G28" s="49"/>
    </row>
    <row r="29" spans="2:7" ht="12.75">
      <c r="B29" s="48"/>
      <c r="C29" s="23" t="s">
        <v>52</v>
      </c>
      <c r="D29" s="41">
        <v>271.556</v>
      </c>
      <c r="E29" s="41">
        <v>281.871</v>
      </c>
      <c r="F29" s="106">
        <f t="shared" si="0"/>
        <v>10.314999999999998</v>
      </c>
      <c r="G29" s="49"/>
    </row>
    <row r="30" spans="2:7" ht="12.75">
      <c r="B30" s="48"/>
      <c r="C30" s="23" t="s">
        <v>52</v>
      </c>
      <c r="D30" s="41">
        <v>281.871</v>
      </c>
      <c r="E30" s="41">
        <v>293.62</v>
      </c>
      <c r="F30" s="106">
        <f t="shared" si="0"/>
        <v>11.749000000000024</v>
      </c>
      <c r="G30" s="49"/>
    </row>
    <row r="31" spans="2:7" ht="12.75">
      <c r="B31" s="48"/>
      <c r="C31" s="23" t="s">
        <v>52</v>
      </c>
      <c r="D31" s="41">
        <v>293.62</v>
      </c>
      <c r="E31" s="41">
        <v>307.834</v>
      </c>
      <c r="F31" s="106">
        <f t="shared" si="0"/>
        <v>14.213999999999999</v>
      </c>
      <c r="G31" s="49"/>
    </row>
    <row r="32" spans="2:7" ht="12.75">
      <c r="B32" s="48"/>
      <c r="C32" s="23" t="s">
        <v>52</v>
      </c>
      <c r="D32" s="41">
        <v>307.834</v>
      </c>
      <c r="E32" s="41">
        <v>314.9</v>
      </c>
      <c r="F32" s="106">
        <f t="shared" si="0"/>
        <v>7.065999999999974</v>
      </c>
      <c r="G32" s="49"/>
    </row>
    <row r="33" spans="2:7" ht="12.75">
      <c r="B33" s="48"/>
      <c r="C33" s="23" t="s">
        <v>53</v>
      </c>
      <c r="D33" s="41">
        <v>314.9</v>
      </c>
      <c r="E33" s="41">
        <v>322.264</v>
      </c>
      <c r="F33" s="106">
        <f t="shared" si="0"/>
        <v>7.364000000000033</v>
      </c>
      <c r="G33" s="49"/>
    </row>
    <row r="34" spans="2:7" ht="12.75">
      <c r="B34" s="48"/>
      <c r="C34" s="23" t="s">
        <v>52</v>
      </c>
      <c r="D34" s="41">
        <v>322.264</v>
      </c>
      <c r="E34" s="41">
        <v>346.044</v>
      </c>
      <c r="F34" s="106">
        <f t="shared" si="0"/>
        <v>23.779999999999973</v>
      </c>
      <c r="G34" s="49"/>
    </row>
    <row r="35" spans="2:7" ht="12.75">
      <c r="B35" s="48"/>
      <c r="C35" s="23" t="s">
        <v>52</v>
      </c>
      <c r="D35" s="41">
        <v>346.044</v>
      </c>
      <c r="E35" s="41">
        <v>366.609</v>
      </c>
      <c r="F35" s="106">
        <f t="shared" si="0"/>
        <v>20.564999999999998</v>
      </c>
      <c r="G35" s="49"/>
    </row>
    <row r="36" spans="2:7" ht="12.75">
      <c r="B36" s="48"/>
      <c r="C36" s="23" t="s">
        <v>53</v>
      </c>
      <c r="D36" s="41">
        <v>366.609</v>
      </c>
      <c r="E36" s="41">
        <v>387.442</v>
      </c>
      <c r="F36" s="106">
        <f t="shared" si="0"/>
        <v>20.833000000000027</v>
      </c>
      <c r="G36" s="49"/>
    </row>
    <row r="37" spans="2:7" ht="12.75">
      <c r="B37" s="48"/>
      <c r="C37" s="23" t="s">
        <v>52</v>
      </c>
      <c r="D37" s="41">
        <v>387.442</v>
      </c>
      <c r="E37" s="41">
        <v>397.123</v>
      </c>
      <c r="F37" s="106">
        <f t="shared" si="0"/>
        <v>9.680999999999983</v>
      </c>
      <c r="G37" s="49"/>
    </row>
    <row r="38" spans="2:7" ht="12.75">
      <c r="B38" s="48"/>
      <c r="C38" s="23" t="s">
        <v>52</v>
      </c>
      <c r="D38" s="41">
        <v>397.123</v>
      </c>
      <c r="E38" s="41">
        <v>398.867</v>
      </c>
      <c r="F38" s="106">
        <f t="shared" si="0"/>
        <v>1.7440000000000282</v>
      </c>
      <c r="G38" s="49"/>
    </row>
    <row r="39" spans="2:7" ht="12.75">
      <c r="B39" s="48"/>
      <c r="C39" s="23" t="s">
        <v>52</v>
      </c>
      <c r="D39" s="41">
        <v>398.867</v>
      </c>
      <c r="E39" s="41">
        <v>436.601</v>
      </c>
      <c r="F39" s="106">
        <f t="shared" si="0"/>
        <v>37.73399999999998</v>
      </c>
      <c r="G39" s="49"/>
    </row>
    <row r="40" spans="2:7" ht="12.75">
      <c r="B40" s="48"/>
      <c r="C40" s="23" t="s">
        <v>53</v>
      </c>
      <c r="D40" s="41">
        <v>436.601</v>
      </c>
      <c r="E40" s="41">
        <v>448.176</v>
      </c>
      <c r="F40" s="106">
        <f t="shared" si="0"/>
        <v>11.574999999999989</v>
      </c>
      <c r="G40" s="49"/>
    </row>
    <row r="41" spans="2:7" ht="12.75">
      <c r="B41" s="48"/>
      <c r="C41" s="23" t="s">
        <v>52</v>
      </c>
      <c r="D41" s="41">
        <v>448.176</v>
      </c>
      <c r="E41" s="41">
        <v>469.369</v>
      </c>
      <c r="F41" s="106">
        <f t="shared" si="0"/>
        <v>21.19300000000004</v>
      </c>
      <c r="G41" s="49"/>
    </row>
    <row r="42" spans="2:7" ht="12.75">
      <c r="B42" s="48"/>
      <c r="C42" s="23" t="s">
        <v>52</v>
      </c>
      <c r="D42" s="41">
        <v>469.369</v>
      </c>
      <c r="E42" s="41">
        <v>491.387</v>
      </c>
      <c r="F42" s="106">
        <f t="shared" si="0"/>
        <v>22.017999999999972</v>
      </c>
      <c r="G42" s="49"/>
    </row>
    <row r="43" spans="2:7" ht="12.75">
      <c r="B43" s="48"/>
      <c r="C43" s="23" t="s">
        <v>53</v>
      </c>
      <c r="D43" s="41">
        <v>491.387</v>
      </c>
      <c r="E43" s="41">
        <v>520.734</v>
      </c>
      <c r="F43" s="106">
        <f t="shared" si="0"/>
        <v>29.347000000000037</v>
      </c>
      <c r="G43" s="49"/>
    </row>
    <row r="44" spans="2:7" ht="12.75">
      <c r="B44" s="48"/>
      <c r="C44" s="23" t="s">
        <v>53</v>
      </c>
      <c r="D44" s="41">
        <v>520.734</v>
      </c>
      <c r="E44" s="41">
        <v>534.332</v>
      </c>
      <c r="F44" s="106">
        <f t="shared" si="0"/>
        <v>13.597999999999956</v>
      </c>
      <c r="G44" s="49"/>
    </row>
    <row r="45" spans="2:7" ht="12.75">
      <c r="B45" s="48"/>
      <c r="C45" s="23" t="s">
        <v>53</v>
      </c>
      <c r="D45" s="41">
        <v>534.332</v>
      </c>
      <c r="E45" s="41">
        <v>556.228</v>
      </c>
      <c r="F45" s="106">
        <f t="shared" si="0"/>
        <v>21.895999999999958</v>
      </c>
      <c r="G45" s="49"/>
    </row>
    <row r="46" spans="2:7" ht="12.75">
      <c r="B46" s="48"/>
      <c r="C46" s="23" t="s">
        <v>53</v>
      </c>
      <c r="D46" s="41">
        <v>556.228</v>
      </c>
      <c r="E46" s="41">
        <v>573.682</v>
      </c>
      <c r="F46" s="106">
        <f t="shared" si="0"/>
        <v>17.454000000000065</v>
      </c>
      <c r="G46" s="49"/>
    </row>
    <row r="47" spans="2:7" ht="12.75">
      <c r="B47" s="48"/>
      <c r="C47" s="23" t="s">
        <v>53</v>
      </c>
      <c r="D47" s="41">
        <v>573.682</v>
      </c>
      <c r="E47" s="41">
        <v>588.663</v>
      </c>
      <c r="F47" s="106">
        <f t="shared" si="0"/>
        <v>14.980999999999995</v>
      </c>
      <c r="G47" s="49"/>
    </row>
    <row r="48" spans="2:7" ht="12.75">
      <c r="B48" s="48"/>
      <c r="C48" s="23" t="s">
        <v>53</v>
      </c>
      <c r="D48" s="41">
        <v>588.663</v>
      </c>
      <c r="E48" s="41">
        <v>609.955</v>
      </c>
      <c r="F48" s="106">
        <f t="shared" si="0"/>
        <v>21.29200000000003</v>
      </c>
      <c r="G48" s="49"/>
    </row>
    <row r="49" spans="2:7" ht="12.75">
      <c r="B49" s="48"/>
      <c r="C49" s="23" t="s">
        <v>54</v>
      </c>
      <c r="D49" s="41">
        <v>14.9</v>
      </c>
      <c r="E49" s="41">
        <v>25.308</v>
      </c>
      <c r="F49" s="106">
        <f t="shared" si="0"/>
        <v>10.408</v>
      </c>
      <c r="G49" s="49"/>
    </row>
    <row r="50" spans="2:7" ht="12.75">
      <c r="B50" s="48"/>
      <c r="C50" s="23" t="s">
        <v>54</v>
      </c>
      <c r="D50" s="41">
        <v>25.308</v>
      </c>
      <c r="E50" s="41">
        <v>34.811</v>
      </c>
      <c r="F50" s="106">
        <f t="shared" si="0"/>
        <v>9.503</v>
      </c>
      <c r="G50" s="49"/>
    </row>
    <row r="51" spans="2:7" ht="12.75">
      <c r="B51" s="48"/>
      <c r="C51" s="23" t="s">
        <v>54</v>
      </c>
      <c r="D51" s="41">
        <v>34.811</v>
      </c>
      <c r="E51" s="41">
        <v>41.855</v>
      </c>
      <c r="F51" s="106">
        <f t="shared" si="0"/>
        <v>7.043999999999997</v>
      </c>
      <c r="G51" s="49"/>
    </row>
    <row r="52" spans="2:7" ht="12.75">
      <c r="B52" s="48"/>
      <c r="C52" s="23" t="s">
        <v>55</v>
      </c>
      <c r="D52" s="41">
        <v>9.4</v>
      </c>
      <c r="E52" s="41">
        <v>10.418</v>
      </c>
      <c r="F52" s="106">
        <f t="shared" si="0"/>
        <v>1.017999999999999</v>
      </c>
      <c r="G52" s="49"/>
    </row>
    <row r="53" spans="2:7" ht="12.75">
      <c r="B53" s="48"/>
      <c r="C53" s="23" t="s">
        <v>55</v>
      </c>
      <c r="D53" s="41">
        <v>10.418</v>
      </c>
      <c r="E53" s="41">
        <v>16.247</v>
      </c>
      <c r="F53" s="106">
        <f t="shared" si="0"/>
        <v>5.829000000000001</v>
      </c>
      <c r="G53" s="49"/>
    </row>
    <row r="54" spans="2:7" ht="12.75">
      <c r="B54" s="48"/>
      <c r="C54" s="23" t="s">
        <v>55</v>
      </c>
      <c r="D54" s="41">
        <v>16.247</v>
      </c>
      <c r="E54" s="41">
        <v>20.233</v>
      </c>
      <c r="F54" s="106">
        <f t="shared" si="0"/>
        <v>3.9860000000000007</v>
      </c>
      <c r="G54" s="49"/>
    </row>
    <row r="55" spans="2:7" ht="12.75">
      <c r="B55" s="48"/>
      <c r="C55" s="23" t="s">
        <v>55</v>
      </c>
      <c r="D55" s="41">
        <v>20.233</v>
      </c>
      <c r="E55" s="41">
        <v>36.964</v>
      </c>
      <c r="F55" s="106">
        <f t="shared" si="0"/>
        <v>16.730999999999998</v>
      </c>
      <c r="G55" s="49"/>
    </row>
    <row r="56" spans="2:7" ht="12.75">
      <c r="B56" s="48"/>
      <c r="C56" s="23" t="s">
        <v>55</v>
      </c>
      <c r="D56" s="41">
        <v>36.964</v>
      </c>
      <c r="E56" s="41">
        <v>40.363</v>
      </c>
      <c r="F56" s="106">
        <f t="shared" si="0"/>
        <v>3.399000000000001</v>
      </c>
      <c r="G56" s="49"/>
    </row>
    <row r="57" spans="2:7" ht="12.75">
      <c r="B57" s="48"/>
      <c r="C57" s="23" t="s">
        <v>56</v>
      </c>
      <c r="D57" s="41">
        <v>16.3</v>
      </c>
      <c r="E57" s="41">
        <v>19.046</v>
      </c>
      <c r="F57" s="106">
        <f t="shared" si="0"/>
        <v>2.7459999999999987</v>
      </c>
      <c r="G57" s="49"/>
    </row>
    <row r="58" spans="2:7" ht="12.75">
      <c r="B58" s="48"/>
      <c r="C58" s="23" t="s">
        <v>56</v>
      </c>
      <c r="D58" s="41">
        <v>19.046</v>
      </c>
      <c r="E58" s="41">
        <v>21.243</v>
      </c>
      <c r="F58" s="106">
        <f t="shared" si="0"/>
        <v>2.196999999999999</v>
      </c>
      <c r="G58" s="49"/>
    </row>
    <row r="59" spans="2:7" ht="12.75">
      <c r="B59" s="48"/>
      <c r="C59" s="23" t="s">
        <v>56</v>
      </c>
      <c r="D59" s="41">
        <v>21.243</v>
      </c>
      <c r="E59" s="41">
        <v>35.91</v>
      </c>
      <c r="F59" s="106">
        <f t="shared" si="0"/>
        <v>14.666999999999998</v>
      </c>
      <c r="G59" s="49"/>
    </row>
    <row r="60" spans="2:7" ht="12.75">
      <c r="B60" s="48"/>
      <c r="C60" s="23" t="s">
        <v>56</v>
      </c>
      <c r="D60" s="41">
        <v>35.91</v>
      </c>
      <c r="E60" s="41">
        <v>63.883</v>
      </c>
      <c r="F60" s="106">
        <f t="shared" si="0"/>
        <v>27.973000000000006</v>
      </c>
      <c r="G60" s="49"/>
    </row>
    <row r="61" spans="2:7" ht="12.75">
      <c r="B61" s="48"/>
      <c r="C61" s="23" t="s">
        <v>56</v>
      </c>
      <c r="D61" s="41">
        <v>63.883</v>
      </c>
      <c r="E61" s="41">
        <v>74</v>
      </c>
      <c r="F61" s="106">
        <f t="shared" si="0"/>
        <v>10.116999999999997</v>
      </c>
      <c r="G61" s="49"/>
    </row>
    <row r="62" spans="2:7" ht="12.75">
      <c r="B62" s="48"/>
      <c r="C62" s="23" t="s">
        <v>56</v>
      </c>
      <c r="D62" s="41">
        <v>74</v>
      </c>
      <c r="E62" s="41">
        <v>101.268</v>
      </c>
      <c r="F62" s="106">
        <f t="shared" si="0"/>
        <v>27.268</v>
      </c>
      <c r="G62" s="49"/>
    </row>
    <row r="63" spans="2:7" ht="12.75">
      <c r="B63" s="48"/>
      <c r="C63" s="23" t="s">
        <v>56</v>
      </c>
      <c r="D63" s="41">
        <v>101.268</v>
      </c>
      <c r="E63" s="41">
        <v>103.222</v>
      </c>
      <c r="F63" s="106">
        <f t="shared" si="0"/>
        <v>1.9539999999999935</v>
      </c>
      <c r="G63" s="49"/>
    </row>
    <row r="64" spans="2:7" ht="12.75">
      <c r="B64" s="48"/>
      <c r="C64" s="23" t="s">
        <v>56</v>
      </c>
      <c r="D64" s="41">
        <v>103.222</v>
      </c>
      <c r="E64" s="41">
        <v>106.657</v>
      </c>
      <c r="F64" s="106">
        <f t="shared" si="0"/>
        <v>3.4350000000000023</v>
      </c>
      <c r="G64" s="49"/>
    </row>
    <row r="65" spans="2:7" ht="12.75">
      <c r="B65" s="48"/>
      <c r="C65" s="23" t="s">
        <v>56</v>
      </c>
      <c r="D65" s="41">
        <v>106.657</v>
      </c>
      <c r="E65" s="41">
        <v>131.978</v>
      </c>
      <c r="F65" s="106">
        <f t="shared" si="0"/>
        <v>25.321000000000012</v>
      </c>
      <c r="G65" s="49"/>
    </row>
    <row r="66" spans="2:7" ht="12.75">
      <c r="B66" s="48"/>
      <c r="C66" s="23" t="s">
        <v>56</v>
      </c>
      <c r="D66" s="41">
        <v>131.978</v>
      </c>
      <c r="E66" s="41">
        <v>149.24</v>
      </c>
      <c r="F66" s="106">
        <f t="shared" si="0"/>
        <v>17.262</v>
      </c>
      <c r="G66" s="49"/>
    </row>
    <row r="67" spans="2:7" ht="12.75">
      <c r="B67" s="48"/>
      <c r="C67" s="23" t="s">
        <v>56</v>
      </c>
      <c r="D67" s="41">
        <v>149.24</v>
      </c>
      <c r="E67" s="41">
        <v>158.789</v>
      </c>
      <c r="F67" s="106">
        <f t="shared" si="0"/>
        <v>9.548999999999978</v>
      </c>
      <c r="G67" s="49"/>
    </row>
    <row r="68" spans="2:7" ht="12.75">
      <c r="B68" s="48"/>
      <c r="C68" s="23" t="s">
        <v>56</v>
      </c>
      <c r="D68" s="41">
        <v>158.789</v>
      </c>
      <c r="E68" s="41">
        <v>167.586</v>
      </c>
      <c r="F68" s="106">
        <f t="shared" si="0"/>
        <v>8.797000000000025</v>
      </c>
      <c r="G68" s="49"/>
    </row>
    <row r="69" spans="2:7" ht="12.75">
      <c r="B69" s="48"/>
      <c r="C69" s="23" t="s">
        <v>56</v>
      </c>
      <c r="D69" s="41">
        <v>167.586</v>
      </c>
      <c r="E69" s="41">
        <v>175.2</v>
      </c>
      <c r="F69" s="106">
        <f t="shared" si="0"/>
        <v>7.613999999999976</v>
      </c>
      <c r="G69" s="49"/>
    </row>
    <row r="70" spans="2:7" ht="12.75">
      <c r="B70" s="48"/>
      <c r="C70" s="23" t="s">
        <v>56</v>
      </c>
      <c r="D70" s="41">
        <v>175.2</v>
      </c>
      <c r="E70" s="41">
        <v>181.7</v>
      </c>
      <c r="F70" s="106">
        <f t="shared" si="0"/>
        <v>6.5</v>
      </c>
      <c r="G70" s="49"/>
    </row>
    <row r="71" spans="2:7" ht="12.75">
      <c r="B71" s="48"/>
      <c r="C71" s="23" t="s">
        <v>56</v>
      </c>
      <c r="D71" s="41">
        <v>181.7</v>
      </c>
      <c r="E71" s="41">
        <v>188.275</v>
      </c>
      <c r="F71" s="106">
        <f t="shared" si="0"/>
        <v>6.575000000000017</v>
      </c>
      <c r="G71" s="49"/>
    </row>
    <row r="72" spans="2:7" ht="12.75">
      <c r="B72" s="48"/>
      <c r="C72" s="23" t="s">
        <v>56</v>
      </c>
      <c r="D72" s="41">
        <v>188.275</v>
      </c>
      <c r="E72" s="41">
        <v>192.086</v>
      </c>
      <c r="F72" s="106">
        <f t="shared" si="0"/>
        <v>3.811000000000007</v>
      </c>
      <c r="G72" s="49"/>
    </row>
    <row r="73" spans="2:7" ht="12.75">
      <c r="B73" s="48"/>
      <c r="C73" s="23" t="s">
        <v>57</v>
      </c>
      <c r="D73" s="41">
        <v>21.243</v>
      </c>
      <c r="E73" s="41">
        <v>38.389</v>
      </c>
      <c r="F73" s="106">
        <f t="shared" si="0"/>
        <v>17.146000000000004</v>
      </c>
      <c r="G73" s="49"/>
    </row>
    <row r="74" spans="2:7" ht="12.75">
      <c r="B74" s="48"/>
      <c r="C74" s="23" t="s">
        <v>57</v>
      </c>
      <c r="D74" s="41">
        <v>38.389</v>
      </c>
      <c r="E74" s="41">
        <v>58.352</v>
      </c>
      <c r="F74" s="106">
        <f t="shared" si="0"/>
        <v>19.962999999999994</v>
      </c>
      <c r="G74" s="49"/>
    </row>
    <row r="75" spans="2:7" ht="12.75">
      <c r="B75" s="48"/>
      <c r="C75" s="23" t="s">
        <v>57</v>
      </c>
      <c r="D75" s="41">
        <v>58.352</v>
      </c>
      <c r="E75" s="41">
        <v>65</v>
      </c>
      <c r="F75" s="106">
        <f t="shared" si="0"/>
        <v>6.648000000000003</v>
      </c>
      <c r="G75" s="49"/>
    </row>
    <row r="76" spans="2:7" ht="12.75">
      <c r="B76" s="48"/>
      <c r="C76" s="23" t="s">
        <v>57</v>
      </c>
      <c r="D76" s="41">
        <v>65</v>
      </c>
      <c r="E76" s="41">
        <v>83.1</v>
      </c>
      <c r="F76" s="106">
        <f aca="true" t="shared" si="1" ref="F76:F144">E76-D76</f>
        <v>18.099999999999994</v>
      </c>
      <c r="G76" s="49"/>
    </row>
    <row r="77" spans="2:7" ht="12.75">
      <c r="B77" s="48"/>
      <c r="C77" s="23" t="s">
        <v>57</v>
      </c>
      <c r="D77" s="41">
        <v>83.1</v>
      </c>
      <c r="E77" s="41">
        <v>99.9</v>
      </c>
      <c r="F77" s="106">
        <f t="shared" si="1"/>
        <v>16.80000000000001</v>
      </c>
      <c r="G77" s="49"/>
    </row>
    <row r="78" spans="2:7" ht="12.75">
      <c r="B78" s="48"/>
      <c r="C78" s="23" t="s">
        <v>57</v>
      </c>
      <c r="D78" s="41">
        <v>99.9</v>
      </c>
      <c r="E78" s="41">
        <v>103.794</v>
      </c>
      <c r="F78" s="106">
        <f t="shared" si="1"/>
        <v>3.8939999999999912</v>
      </c>
      <c r="G78" s="49"/>
    </row>
    <row r="79" spans="2:7" ht="12.75">
      <c r="B79" s="48"/>
      <c r="C79" s="23" t="s">
        <v>57</v>
      </c>
      <c r="D79" s="41">
        <v>103.794</v>
      </c>
      <c r="E79" s="41">
        <v>112.95</v>
      </c>
      <c r="F79" s="106">
        <f t="shared" si="1"/>
        <v>9.156000000000006</v>
      </c>
      <c r="G79" s="49"/>
    </row>
    <row r="80" spans="2:7" ht="12.75">
      <c r="B80" s="48"/>
      <c r="C80" s="23" t="s">
        <v>57</v>
      </c>
      <c r="D80" s="41">
        <v>112.95</v>
      </c>
      <c r="E80" s="41">
        <v>120</v>
      </c>
      <c r="F80" s="106">
        <f t="shared" si="1"/>
        <v>7.049999999999997</v>
      </c>
      <c r="G80" s="49"/>
    </row>
    <row r="81" spans="2:7" ht="12.75">
      <c r="B81" s="48"/>
      <c r="C81" s="23" t="s">
        <v>57</v>
      </c>
      <c r="D81" s="41">
        <v>120</v>
      </c>
      <c r="E81" s="41">
        <v>130.256</v>
      </c>
      <c r="F81" s="106">
        <f t="shared" si="1"/>
        <v>10.256</v>
      </c>
      <c r="G81" s="49"/>
    </row>
    <row r="82" spans="2:7" ht="12.75">
      <c r="B82" s="48"/>
      <c r="C82" s="23" t="s">
        <v>57</v>
      </c>
      <c r="D82" s="41">
        <v>130.256</v>
      </c>
      <c r="E82" s="41">
        <v>143.49</v>
      </c>
      <c r="F82" s="106">
        <f t="shared" si="1"/>
        <v>13.234000000000009</v>
      </c>
      <c r="G82" s="49"/>
    </row>
    <row r="83" spans="2:7" ht="12.75">
      <c r="B83" s="48"/>
      <c r="C83" s="23" t="s">
        <v>57</v>
      </c>
      <c r="D83" s="41">
        <v>143.49</v>
      </c>
      <c r="E83" s="41">
        <v>155.66</v>
      </c>
      <c r="F83" s="106">
        <f t="shared" si="1"/>
        <v>12.169999999999987</v>
      </c>
      <c r="G83" s="49"/>
    </row>
    <row r="84" spans="2:7" ht="12.75">
      <c r="B84" s="48"/>
      <c r="C84" s="23" t="s">
        <v>57</v>
      </c>
      <c r="D84" s="41">
        <v>155.66</v>
      </c>
      <c r="E84" s="41">
        <v>159.6</v>
      </c>
      <c r="F84" s="106">
        <f t="shared" si="1"/>
        <v>3.9399999999999977</v>
      </c>
      <c r="G84" s="49"/>
    </row>
    <row r="85" spans="2:7" ht="12.75">
      <c r="B85" s="48"/>
      <c r="C85" s="23" t="s">
        <v>57</v>
      </c>
      <c r="D85" s="41">
        <v>159.6</v>
      </c>
      <c r="E85" s="41">
        <v>164.255</v>
      </c>
      <c r="F85" s="106">
        <f t="shared" si="1"/>
        <v>4.655000000000001</v>
      </c>
      <c r="G85" s="49"/>
    </row>
    <row r="86" spans="2:7" ht="12.75">
      <c r="B86" s="48"/>
      <c r="C86" s="23" t="s">
        <v>57</v>
      </c>
      <c r="D86" s="41">
        <v>164.255</v>
      </c>
      <c r="E86" s="41">
        <v>183.8</v>
      </c>
      <c r="F86" s="106">
        <f t="shared" si="1"/>
        <v>19.545000000000016</v>
      </c>
      <c r="G86" s="49"/>
    </row>
    <row r="87" spans="2:38" ht="12.75">
      <c r="B87" s="48"/>
      <c r="C87" s="23" t="s">
        <v>57</v>
      </c>
      <c r="D87" s="41">
        <v>183.8</v>
      </c>
      <c r="E87" s="41">
        <v>196.8</v>
      </c>
      <c r="F87" s="106">
        <f t="shared" si="1"/>
        <v>13</v>
      </c>
      <c r="G87" s="49"/>
      <c r="AL87"/>
    </row>
    <row r="88" spans="2:38" ht="12.75">
      <c r="B88" s="48"/>
      <c r="C88" s="23" t="s">
        <v>57</v>
      </c>
      <c r="D88" s="41">
        <v>196.8</v>
      </c>
      <c r="E88" s="41">
        <v>212.14</v>
      </c>
      <c r="F88" s="106">
        <f t="shared" si="1"/>
        <v>15.339999999999975</v>
      </c>
      <c r="G88" s="49"/>
      <c r="AL88"/>
    </row>
    <row r="89" spans="2:38" ht="12.75">
      <c r="B89" s="48"/>
      <c r="C89" s="23" t="s">
        <v>57</v>
      </c>
      <c r="D89" s="41">
        <v>212.14</v>
      </c>
      <c r="E89" s="41">
        <v>214.65</v>
      </c>
      <c r="F89" s="106">
        <f t="shared" si="1"/>
        <v>2.5100000000000193</v>
      </c>
      <c r="G89" s="49"/>
      <c r="AL89"/>
    </row>
    <row r="90" spans="2:38" ht="12.75">
      <c r="B90" s="48"/>
      <c r="C90" s="23" t="s">
        <v>57</v>
      </c>
      <c r="D90" s="41">
        <v>214.65</v>
      </c>
      <c r="E90" s="41">
        <v>235.115</v>
      </c>
      <c r="F90" s="106">
        <f t="shared" si="1"/>
        <v>20.465000000000003</v>
      </c>
      <c r="G90" s="49"/>
      <c r="AL90"/>
    </row>
    <row r="91" spans="2:38" ht="12.75">
      <c r="B91" s="48"/>
      <c r="C91" s="23" t="s">
        <v>57</v>
      </c>
      <c r="D91" s="41">
        <v>235.115</v>
      </c>
      <c r="E91" s="41">
        <v>251.62</v>
      </c>
      <c r="F91" s="106">
        <f t="shared" si="1"/>
        <v>16.504999999999995</v>
      </c>
      <c r="G91" s="49"/>
      <c r="AL91"/>
    </row>
    <row r="92" spans="2:38" ht="12.75">
      <c r="B92" s="48"/>
      <c r="C92" s="23" t="s">
        <v>57</v>
      </c>
      <c r="D92" s="41">
        <v>251.62</v>
      </c>
      <c r="E92" s="41">
        <v>274.863</v>
      </c>
      <c r="F92" s="106">
        <f t="shared" si="1"/>
        <v>23.242999999999995</v>
      </c>
      <c r="G92" s="49"/>
      <c r="AL92"/>
    </row>
    <row r="93" spans="2:38" ht="12.75">
      <c r="B93" s="48"/>
      <c r="C93" s="23" t="s">
        <v>57</v>
      </c>
      <c r="D93" s="41">
        <v>274.863</v>
      </c>
      <c r="E93" s="41">
        <v>295.13</v>
      </c>
      <c r="F93" s="106">
        <f t="shared" si="1"/>
        <v>20.266999999999996</v>
      </c>
      <c r="G93" s="49"/>
      <c r="AL93"/>
    </row>
    <row r="94" spans="2:7" ht="12.75">
      <c r="B94" s="48"/>
      <c r="C94" s="23" t="s">
        <v>58</v>
      </c>
      <c r="D94" s="41">
        <v>12</v>
      </c>
      <c r="E94" s="41">
        <v>20.575</v>
      </c>
      <c r="F94" s="106">
        <f t="shared" si="1"/>
        <v>8.575</v>
      </c>
      <c r="G94" s="49"/>
    </row>
    <row r="95" spans="2:7" ht="12.75">
      <c r="B95" s="48"/>
      <c r="C95" s="23" t="s">
        <v>58</v>
      </c>
      <c r="D95" s="41">
        <v>20.575</v>
      </c>
      <c r="E95" s="41">
        <v>57.8</v>
      </c>
      <c r="F95" s="106">
        <f t="shared" si="1"/>
        <v>37.224999999999994</v>
      </c>
      <c r="G95" s="49"/>
    </row>
    <row r="96" spans="2:7" ht="12.75">
      <c r="B96" s="48"/>
      <c r="C96" s="23" t="s">
        <v>58</v>
      </c>
      <c r="D96" s="41">
        <v>57.8</v>
      </c>
      <c r="E96" s="41">
        <v>64.296</v>
      </c>
      <c r="F96" s="106">
        <f t="shared" si="1"/>
        <v>6.496000000000009</v>
      </c>
      <c r="G96" s="49"/>
    </row>
    <row r="97" spans="2:7" ht="12.75">
      <c r="B97" s="48"/>
      <c r="C97" s="23" t="s">
        <v>58</v>
      </c>
      <c r="D97" s="41">
        <v>64.296</v>
      </c>
      <c r="E97" s="41">
        <v>71.262</v>
      </c>
      <c r="F97" s="106">
        <f t="shared" si="1"/>
        <v>6.965999999999994</v>
      </c>
      <c r="G97" s="49"/>
    </row>
    <row r="98" spans="2:7" ht="12.75">
      <c r="B98" s="48"/>
      <c r="C98" s="23" t="s">
        <v>58</v>
      </c>
      <c r="D98" s="41">
        <v>71.262</v>
      </c>
      <c r="E98" s="41">
        <v>75.93</v>
      </c>
      <c r="F98" s="106">
        <f t="shared" si="1"/>
        <v>4.668000000000006</v>
      </c>
      <c r="G98" s="49"/>
    </row>
    <row r="99" spans="2:7" ht="12.75">
      <c r="B99" s="48"/>
      <c r="C99" s="23" t="s">
        <v>58</v>
      </c>
      <c r="D99" s="41">
        <v>75.93</v>
      </c>
      <c r="E99" s="41">
        <v>102.78</v>
      </c>
      <c r="F99" s="106">
        <f t="shared" si="1"/>
        <v>26.849999999999994</v>
      </c>
      <c r="G99" s="49"/>
    </row>
    <row r="100" spans="2:7" ht="12.75">
      <c r="B100" s="48"/>
      <c r="C100" s="23" t="s">
        <v>58</v>
      </c>
      <c r="D100" s="41">
        <v>102.78</v>
      </c>
      <c r="E100" s="41">
        <v>123.486</v>
      </c>
      <c r="F100" s="106">
        <f t="shared" si="1"/>
        <v>20.706000000000003</v>
      </c>
      <c r="G100" s="49"/>
    </row>
    <row r="101" spans="2:7" ht="12.75">
      <c r="B101" s="48"/>
      <c r="C101" s="23" t="s">
        <v>58</v>
      </c>
      <c r="D101" s="41">
        <v>123.486</v>
      </c>
      <c r="E101" s="41">
        <v>133.338</v>
      </c>
      <c r="F101" s="106">
        <f t="shared" si="1"/>
        <v>9.85199999999999</v>
      </c>
      <c r="G101" s="49"/>
    </row>
    <row r="102" spans="2:7" ht="12.75">
      <c r="B102" s="48"/>
      <c r="C102" s="23" t="s">
        <v>58</v>
      </c>
      <c r="D102" s="41">
        <v>196.424</v>
      </c>
      <c r="E102" s="41">
        <v>211.54</v>
      </c>
      <c r="F102" s="106">
        <f t="shared" si="1"/>
        <v>15.115999999999985</v>
      </c>
      <c r="G102" s="49"/>
    </row>
    <row r="103" spans="2:7" ht="12.75">
      <c r="B103" s="48"/>
      <c r="C103" s="23" t="s">
        <v>58</v>
      </c>
      <c r="D103" s="41">
        <v>211.54</v>
      </c>
      <c r="E103" s="41">
        <v>214.27</v>
      </c>
      <c r="F103" s="106">
        <f t="shared" si="1"/>
        <v>2.730000000000018</v>
      </c>
      <c r="G103" s="49"/>
    </row>
    <row r="104" spans="2:7" ht="12.75">
      <c r="B104" s="48"/>
      <c r="C104" s="23" t="s">
        <v>58</v>
      </c>
      <c r="D104" s="41">
        <v>214.27</v>
      </c>
      <c r="E104" s="41">
        <v>226.4</v>
      </c>
      <c r="F104" s="106">
        <f t="shared" si="1"/>
        <v>12.129999999999995</v>
      </c>
      <c r="G104" s="49"/>
    </row>
    <row r="105" spans="2:7" ht="12.75">
      <c r="B105" s="48"/>
      <c r="C105" s="23" t="s">
        <v>58</v>
      </c>
      <c r="D105" s="41">
        <v>226.4</v>
      </c>
      <c r="E105" s="41">
        <v>244.654</v>
      </c>
      <c r="F105" s="106">
        <f t="shared" si="1"/>
        <v>18.25399999999999</v>
      </c>
      <c r="G105" s="49"/>
    </row>
    <row r="106" spans="2:7" ht="12.75">
      <c r="B106" s="48"/>
      <c r="C106" s="23" t="s">
        <v>58</v>
      </c>
      <c r="D106" s="41">
        <v>244.654</v>
      </c>
      <c r="E106" s="41">
        <v>259.365</v>
      </c>
      <c r="F106" s="106">
        <f t="shared" si="1"/>
        <v>14.711000000000013</v>
      </c>
      <c r="G106" s="49"/>
    </row>
    <row r="107" spans="2:7" ht="12.75">
      <c r="B107" s="48"/>
      <c r="C107" s="23" t="s">
        <v>58</v>
      </c>
      <c r="D107" s="41">
        <v>259.365</v>
      </c>
      <c r="E107" s="41">
        <v>262.355</v>
      </c>
      <c r="F107" s="106">
        <f t="shared" si="1"/>
        <v>2.990000000000009</v>
      </c>
      <c r="G107" s="49"/>
    </row>
    <row r="108" spans="2:7" ht="12.75">
      <c r="B108" s="48"/>
      <c r="C108" s="23" t="s">
        <v>58</v>
      </c>
      <c r="D108" s="41">
        <v>262.355</v>
      </c>
      <c r="E108" s="41">
        <v>276.178</v>
      </c>
      <c r="F108" s="106">
        <f t="shared" si="1"/>
        <v>13.822999999999979</v>
      </c>
      <c r="G108" s="49"/>
    </row>
    <row r="109" spans="2:7" ht="12.75">
      <c r="B109" s="48"/>
      <c r="C109" s="23" t="s">
        <v>58</v>
      </c>
      <c r="D109" s="41">
        <v>276.178</v>
      </c>
      <c r="E109" s="41">
        <v>287.289</v>
      </c>
      <c r="F109" s="106">
        <f t="shared" si="1"/>
        <v>11.11099999999999</v>
      </c>
      <c r="G109" s="49"/>
    </row>
    <row r="110" spans="2:7" ht="12.75">
      <c r="B110" s="48"/>
      <c r="C110" s="23" t="s">
        <v>59</v>
      </c>
      <c r="D110" s="41">
        <v>57.8</v>
      </c>
      <c r="E110" s="41">
        <v>71.3</v>
      </c>
      <c r="F110" s="106">
        <f t="shared" si="1"/>
        <v>13.5</v>
      </c>
      <c r="G110" s="49"/>
    </row>
    <row r="111" spans="2:7" ht="12.75">
      <c r="B111" s="48"/>
      <c r="C111" s="23" t="s">
        <v>59</v>
      </c>
      <c r="D111" s="41">
        <v>71.3</v>
      </c>
      <c r="E111" s="41">
        <v>82.5</v>
      </c>
      <c r="F111" s="106">
        <f t="shared" si="1"/>
        <v>11.200000000000003</v>
      </c>
      <c r="G111" s="49"/>
    </row>
    <row r="112" spans="2:7" ht="12.75">
      <c r="B112" s="48"/>
      <c r="C112" s="23" t="s">
        <v>59</v>
      </c>
      <c r="D112" s="41">
        <v>82.5</v>
      </c>
      <c r="E112" s="41">
        <v>91.379</v>
      </c>
      <c r="F112" s="106">
        <f t="shared" si="1"/>
        <v>8.879000000000005</v>
      </c>
      <c r="G112" s="49"/>
    </row>
    <row r="113" spans="2:7" ht="12.75">
      <c r="B113" s="48"/>
      <c r="C113" s="23" t="s">
        <v>59</v>
      </c>
      <c r="D113" s="41">
        <v>91.379</v>
      </c>
      <c r="E113" s="41">
        <v>103.791</v>
      </c>
      <c r="F113" s="106">
        <f t="shared" si="1"/>
        <v>12.411999999999992</v>
      </c>
      <c r="G113" s="49"/>
    </row>
    <row r="114" spans="2:7" ht="12.75">
      <c r="B114" s="48"/>
      <c r="C114" s="23" t="s">
        <v>59</v>
      </c>
      <c r="D114" s="41">
        <v>103.791</v>
      </c>
      <c r="E114" s="41">
        <v>117.48</v>
      </c>
      <c r="F114" s="106">
        <f t="shared" si="1"/>
        <v>13.689000000000007</v>
      </c>
      <c r="G114" s="49"/>
    </row>
    <row r="115" spans="2:7" ht="12.75">
      <c r="B115" s="48"/>
      <c r="C115" s="23" t="s">
        <v>59</v>
      </c>
      <c r="D115" s="41">
        <v>117.48</v>
      </c>
      <c r="E115" s="41">
        <v>130.2</v>
      </c>
      <c r="F115" s="106">
        <f t="shared" si="1"/>
        <v>12.719999999999985</v>
      </c>
      <c r="G115" s="49"/>
    </row>
    <row r="116" spans="2:7" ht="12.75">
      <c r="B116" s="48"/>
      <c r="C116" s="23" t="s">
        <v>59</v>
      </c>
      <c r="D116" s="41">
        <v>130.2</v>
      </c>
      <c r="E116" s="41">
        <v>138.18</v>
      </c>
      <c r="F116" s="106">
        <f t="shared" si="1"/>
        <v>7.980000000000018</v>
      </c>
      <c r="G116" s="49"/>
    </row>
    <row r="117" spans="2:7" ht="12.75">
      <c r="B117" s="48"/>
      <c r="C117" s="23" t="s">
        <v>59</v>
      </c>
      <c r="D117" s="41">
        <v>138.18</v>
      </c>
      <c r="E117" s="41">
        <v>148.13</v>
      </c>
      <c r="F117" s="106">
        <f t="shared" si="1"/>
        <v>9.949999999999989</v>
      </c>
      <c r="G117" s="49"/>
    </row>
    <row r="118" spans="2:7" ht="12.75">
      <c r="B118" s="48"/>
      <c r="C118" s="23" t="s">
        <v>60</v>
      </c>
      <c r="D118" s="41">
        <v>8.2</v>
      </c>
      <c r="E118" s="41">
        <v>24.44</v>
      </c>
      <c r="F118" s="106">
        <f t="shared" si="1"/>
        <v>16.240000000000002</v>
      </c>
      <c r="G118" s="49"/>
    </row>
    <row r="119" spans="2:7" ht="12.75">
      <c r="B119" s="48"/>
      <c r="C119" s="23" t="s">
        <v>60</v>
      </c>
      <c r="D119" s="41">
        <v>24.44</v>
      </c>
      <c r="E119" s="41">
        <v>31.5</v>
      </c>
      <c r="F119" s="106">
        <f t="shared" si="1"/>
        <v>7.059999999999999</v>
      </c>
      <c r="G119" s="49"/>
    </row>
    <row r="120" spans="2:7" ht="12.75">
      <c r="B120" s="48"/>
      <c r="C120" s="23" t="s">
        <v>60</v>
      </c>
      <c r="D120" s="41">
        <v>31.5</v>
      </c>
      <c r="E120" s="41">
        <v>35.974</v>
      </c>
      <c r="F120" s="106">
        <f t="shared" si="1"/>
        <v>4.473999999999997</v>
      </c>
      <c r="G120" s="49"/>
    </row>
    <row r="121" spans="2:7" ht="12.75">
      <c r="B121" s="48"/>
      <c r="C121" s="23" t="s">
        <v>61</v>
      </c>
      <c r="D121" s="41">
        <v>9.775</v>
      </c>
      <c r="E121" s="41">
        <v>30.235</v>
      </c>
      <c r="F121" s="106">
        <f t="shared" si="1"/>
        <v>20.46</v>
      </c>
      <c r="G121" s="49"/>
    </row>
    <row r="122" spans="2:7" ht="12.75">
      <c r="B122" s="48"/>
      <c r="C122" s="23" t="s">
        <v>61</v>
      </c>
      <c r="D122" s="41">
        <v>30.235</v>
      </c>
      <c r="E122" s="41">
        <v>40.51</v>
      </c>
      <c r="F122" s="106">
        <f t="shared" si="1"/>
        <v>10.274999999999999</v>
      </c>
      <c r="G122" s="49"/>
    </row>
    <row r="123" spans="2:7" ht="12.75">
      <c r="B123" s="48"/>
      <c r="C123" s="23" t="s">
        <v>61</v>
      </c>
      <c r="D123" s="41">
        <v>42.715</v>
      </c>
      <c r="E123" s="41">
        <v>52.814</v>
      </c>
      <c r="F123" s="106">
        <f t="shared" si="1"/>
        <v>10.098999999999997</v>
      </c>
      <c r="G123" s="49"/>
    </row>
    <row r="124" spans="2:7" ht="12.75">
      <c r="B124" s="48"/>
      <c r="C124" s="23" t="s">
        <v>62</v>
      </c>
      <c r="D124" s="41">
        <v>10.2</v>
      </c>
      <c r="E124" s="41">
        <v>14.1</v>
      </c>
      <c r="F124" s="106">
        <f t="shared" si="1"/>
        <v>3.9000000000000004</v>
      </c>
      <c r="G124" s="49"/>
    </row>
    <row r="125" spans="2:7" ht="12.75">
      <c r="B125" s="48"/>
      <c r="C125" s="23" t="s">
        <v>62</v>
      </c>
      <c r="D125" s="41">
        <v>14.1</v>
      </c>
      <c r="E125" s="41">
        <v>21</v>
      </c>
      <c r="F125" s="106">
        <f t="shared" si="1"/>
        <v>6.9</v>
      </c>
      <c r="G125" s="49"/>
    </row>
    <row r="126" spans="2:7" ht="12.75">
      <c r="B126" s="48"/>
      <c r="C126" s="23" t="s">
        <v>62</v>
      </c>
      <c r="D126" s="41">
        <v>21</v>
      </c>
      <c r="E126" s="41">
        <v>32.548</v>
      </c>
      <c r="F126" s="106">
        <f t="shared" si="1"/>
        <v>11.548000000000002</v>
      </c>
      <c r="G126" s="49"/>
    </row>
    <row r="127" spans="2:7" ht="12.75">
      <c r="B127" s="48"/>
      <c r="C127" s="23" t="s">
        <v>62</v>
      </c>
      <c r="D127" s="41">
        <v>32.548</v>
      </c>
      <c r="E127" s="41">
        <v>37.687</v>
      </c>
      <c r="F127" s="106">
        <f t="shared" si="1"/>
        <v>5.138999999999996</v>
      </c>
      <c r="G127" s="49"/>
    </row>
    <row r="128" spans="2:7" ht="12.75">
      <c r="B128" s="48"/>
      <c r="C128" s="23" t="s">
        <v>62</v>
      </c>
      <c r="D128" s="41">
        <v>37.687</v>
      </c>
      <c r="E128" s="41">
        <v>55.3</v>
      </c>
      <c r="F128" s="106">
        <f t="shared" si="1"/>
        <v>17.613</v>
      </c>
      <c r="G128" s="49"/>
    </row>
    <row r="129" spans="2:7" ht="12.75">
      <c r="B129" s="48"/>
      <c r="C129" s="23" t="s">
        <v>62</v>
      </c>
      <c r="D129" s="41">
        <v>55.3</v>
      </c>
      <c r="E129" s="41">
        <v>66.735</v>
      </c>
      <c r="F129" s="106">
        <f t="shared" si="1"/>
        <v>11.435000000000002</v>
      </c>
      <c r="G129" s="49"/>
    </row>
    <row r="130" spans="2:7" ht="12.75">
      <c r="B130" s="48"/>
      <c r="C130" s="23" t="s">
        <v>62</v>
      </c>
      <c r="D130" s="41">
        <v>66.735</v>
      </c>
      <c r="E130" s="41">
        <v>80.48</v>
      </c>
      <c r="F130" s="106">
        <f t="shared" si="1"/>
        <v>13.745000000000005</v>
      </c>
      <c r="G130" s="49"/>
    </row>
    <row r="131" spans="2:7" ht="12.75">
      <c r="B131" s="48"/>
      <c r="C131" s="23" t="s">
        <v>62</v>
      </c>
      <c r="D131" s="41">
        <v>80.48</v>
      </c>
      <c r="E131" s="41">
        <v>99.776</v>
      </c>
      <c r="F131" s="106">
        <f t="shared" si="1"/>
        <v>19.295999999999992</v>
      </c>
      <c r="G131" s="49"/>
    </row>
    <row r="132" spans="2:7" ht="12.75">
      <c r="B132" s="48"/>
      <c r="C132" s="23" t="s">
        <v>133</v>
      </c>
      <c r="D132" s="41">
        <v>12.44</v>
      </c>
      <c r="E132" s="41">
        <v>16.91</v>
      </c>
      <c r="F132" s="106">
        <f t="shared" si="1"/>
        <v>4.470000000000001</v>
      </c>
      <c r="G132" s="49"/>
    </row>
    <row r="133" spans="2:7" ht="12.75">
      <c r="B133" s="48"/>
      <c r="C133" s="23" t="s">
        <v>133</v>
      </c>
      <c r="D133" s="41">
        <v>16.91</v>
      </c>
      <c r="E133" s="41">
        <v>21.76</v>
      </c>
      <c r="F133" s="106">
        <f t="shared" si="1"/>
        <v>4.850000000000001</v>
      </c>
      <c r="G133" s="49"/>
    </row>
    <row r="134" spans="2:7" ht="12.75">
      <c r="B134" s="48"/>
      <c r="C134" s="23" t="s">
        <v>133</v>
      </c>
      <c r="D134" s="41">
        <v>21.76</v>
      </c>
      <c r="E134" s="41">
        <v>23.82</v>
      </c>
      <c r="F134" s="106">
        <f t="shared" si="1"/>
        <v>2.0599999999999987</v>
      </c>
      <c r="G134" s="49"/>
    </row>
    <row r="135" spans="2:7" ht="12.75">
      <c r="B135" s="48"/>
      <c r="C135" s="23" t="s">
        <v>133</v>
      </c>
      <c r="D135" s="41">
        <v>23.82</v>
      </c>
      <c r="E135" s="41">
        <v>31.24</v>
      </c>
      <c r="F135" s="106">
        <f t="shared" si="1"/>
        <v>7.419999999999998</v>
      </c>
      <c r="G135" s="49"/>
    </row>
    <row r="136" spans="2:7" ht="12.75">
      <c r="B136" s="48"/>
      <c r="C136" s="23" t="s">
        <v>63</v>
      </c>
      <c r="D136" s="41">
        <v>16.3</v>
      </c>
      <c r="E136" s="41">
        <v>21.61</v>
      </c>
      <c r="F136" s="106">
        <f t="shared" si="1"/>
        <v>5.309999999999999</v>
      </c>
      <c r="G136" s="49"/>
    </row>
    <row r="137" spans="2:7" ht="12.75">
      <c r="B137" s="48"/>
      <c r="C137" s="23" t="s">
        <v>63</v>
      </c>
      <c r="D137" s="41">
        <v>21.61</v>
      </c>
      <c r="E137" s="41">
        <v>47.28</v>
      </c>
      <c r="F137" s="106">
        <f t="shared" si="1"/>
        <v>25.67</v>
      </c>
      <c r="G137" s="49"/>
    </row>
    <row r="138" spans="2:7" ht="12.75">
      <c r="B138" s="48"/>
      <c r="C138" s="23" t="s">
        <v>63</v>
      </c>
      <c r="D138" s="41">
        <v>47.28</v>
      </c>
      <c r="E138" s="41">
        <v>51.787</v>
      </c>
      <c r="F138" s="106">
        <f t="shared" si="1"/>
        <v>4.506999999999998</v>
      </c>
      <c r="G138" s="49"/>
    </row>
    <row r="139" spans="2:7" ht="12.75">
      <c r="B139" s="48"/>
      <c r="C139" s="23" t="s">
        <v>63</v>
      </c>
      <c r="D139" s="41">
        <v>51.787</v>
      </c>
      <c r="E139" s="41">
        <v>58.4</v>
      </c>
      <c r="F139" s="106">
        <f t="shared" si="1"/>
        <v>6.6129999999999995</v>
      </c>
      <c r="G139" s="49"/>
    </row>
    <row r="140" spans="2:7" ht="12.75">
      <c r="B140" s="48"/>
      <c r="C140" s="23" t="s">
        <v>63</v>
      </c>
      <c r="D140" s="41">
        <v>58.4</v>
      </c>
      <c r="E140" s="41">
        <v>75.635</v>
      </c>
      <c r="F140" s="106">
        <f t="shared" si="1"/>
        <v>17.235000000000007</v>
      </c>
      <c r="G140" s="49"/>
    </row>
    <row r="141" spans="2:7" ht="12.75">
      <c r="B141" s="48"/>
      <c r="C141" s="23" t="s">
        <v>63</v>
      </c>
      <c r="D141" s="41">
        <v>75.635</v>
      </c>
      <c r="E141" s="41">
        <v>89.117</v>
      </c>
      <c r="F141" s="106">
        <f t="shared" si="1"/>
        <v>13.482</v>
      </c>
      <c r="G141" s="49"/>
    </row>
    <row r="142" spans="2:7" ht="12.75">
      <c r="B142" s="48"/>
      <c r="C142" s="23" t="s">
        <v>63</v>
      </c>
      <c r="D142" s="41">
        <v>91.941</v>
      </c>
      <c r="E142" s="41">
        <v>111.915</v>
      </c>
      <c r="F142" s="106">
        <f t="shared" si="1"/>
        <v>19.974000000000004</v>
      </c>
      <c r="G142" s="49"/>
    </row>
    <row r="143" spans="2:7" ht="12.75">
      <c r="B143" s="48"/>
      <c r="C143" s="23" t="s">
        <v>63</v>
      </c>
      <c r="D143" s="41">
        <v>121.56</v>
      </c>
      <c r="E143" s="41">
        <v>132.775</v>
      </c>
      <c r="F143" s="106">
        <f t="shared" si="1"/>
        <v>11.215000000000003</v>
      </c>
      <c r="G143" s="49"/>
    </row>
    <row r="144" spans="2:7" ht="12.75">
      <c r="B144" s="48"/>
      <c r="C144" s="23" t="s">
        <v>63</v>
      </c>
      <c r="D144" s="41">
        <v>132.775</v>
      </c>
      <c r="E144" s="41">
        <v>142.207</v>
      </c>
      <c r="F144" s="106">
        <f t="shared" si="1"/>
        <v>9.431999999999988</v>
      </c>
      <c r="G144" s="49"/>
    </row>
    <row r="145" spans="2:7" ht="12.75">
      <c r="B145" s="48"/>
      <c r="C145" s="23" t="s">
        <v>63</v>
      </c>
      <c r="D145" s="41">
        <v>142.207</v>
      </c>
      <c r="E145" s="41">
        <v>148.29</v>
      </c>
      <c r="F145" s="106">
        <f>E145-D145</f>
        <v>6.082999999999998</v>
      </c>
      <c r="G145" s="49"/>
    </row>
    <row r="146" spans="2:7" ht="52.5">
      <c r="B146" s="48"/>
      <c r="C146" s="23" t="s">
        <v>64</v>
      </c>
      <c r="D146" s="41">
        <v>0</v>
      </c>
      <c r="E146" s="41">
        <v>6.438</v>
      </c>
      <c r="F146" s="106">
        <f>E146-D146</f>
        <v>6.438</v>
      </c>
      <c r="G146" s="49"/>
    </row>
    <row r="147" spans="2:7" ht="13.5" thickBot="1">
      <c r="B147" s="46"/>
      <c r="C147" s="22"/>
      <c r="D147" s="22"/>
      <c r="E147" s="22"/>
      <c r="F147" s="22"/>
      <c r="G147" s="47"/>
    </row>
    <row r="148" spans="2:7" ht="12.75">
      <c r="B148" s="27"/>
      <c r="C148" s="1"/>
      <c r="D148" s="1"/>
      <c r="E148" s="1"/>
      <c r="F148" s="1"/>
      <c r="G148" s="27"/>
    </row>
    <row r="149" spans="2:7" ht="12.75">
      <c r="B149" s="27"/>
      <c r="C149" s="1"/>
      <c r="D149" s="1"/>
      <c r="E149" s="1"/>
      <c r="F149" s="1"/>
      <c r="G149" s="27"/>
    </row>
    <row r="150" spans="2:7" ht="12.75">
      <c r="B150" s="27"/>
      <c r="C150" s="1"/>
      <c r="D150" s="1"/>
      <c r="E150" s="1"/>
      <c r="F150" s="1"/>
      <c r="G150" s="27"/>
    </row>
    <row r="151" spans="2:7" ht="12.75">
      <c r="B151" s="27"/>
      <c r="C151" s="1"/>
      <c r="D151" s="1"/>
      <c r="E151" s="1"/>
      <c r="F151" s="1"/>
      <c r="G151" s="27"/>
    </row>
    <row r="152" spans="2:7" ht="12.75">
      <c r="B152" s="27"/>
      <c r="C152" s="1"/>
      <c r="D152" s="1"/>
      <c r="E152" s="1"/>
      <c r="F152" s="1"/>
      <c r="G152" s="27"/>
    </row>
    <row r="153" spans="2:7" ht="12.75">
      <c r="B153" s="27"/>
      <c r="C153" s="1"/>
      <c r="D153" s="1"/>
      <c r="E153" s="1"/>
      <c r="F153" s="1"/>
      <c r="G153" s="27"/>
    </row>
    <row r="154" spans="2:7" ht="12.75">
      <c r="B154" s="27"/>
      <c r="C154" s="1"/>
      <c r="D154" s="1"/>
      <c r="E154" s="1"/>
      <c r="F154" s="1"/>
      <c r="G154" s="27"/>
    </row>
    <row r="155" spans="2:7" ht="12.75">
      <c r="B155" s="27"/>
      <c r="C155" s="1"/>
      <c r="D155" s="1"/>
      <c r="E155" s="1"/>
      <c r="F155" s="1"/>
      <c r="G155" s="27"/>
    </row>
    <row r="156" spans="2:7" ht="12.75">
      <c r="B156" s="27"/>
      <c r="C156" s="1"/>
      <c r="D156" s="1"/>
      <c r="E156" s="1"/>
      <c r="F156" s="1"/>
      <c r="G156" s="27"/>
    </row>
    <row r="157" spans="2:7" ht="12.75">
      <c r="B157" s="27"/>
      <c r="C157" s="1"/>
      <c r="D157" s="1"/>
      <c r="E157" s="1"/>
      <c r="F157" s="1"/>
      <c r="G157" s="27"/>
    </row>
    <row r="158" spans="2:7" ht="12.75">
      <c r="B158" s="27"/>
      <c r="C158" s="1"/>
      <c r="D158" s="1"/>
      <c r="E158" s="1"/>
      <c r="F158" s="1"/>
      <c r="G158" s="27"/>
    </row>
    <row r="159" spans="2:7" ht="12.75">
      <c r="B159" s="27"/>
      <c r="C159" s="1"/>
      <c r="D159" s="1"/>
      <c r="E159" s="1"/>
      <c r="F159" s="1"/>
      <c r="G159" s="27"/>
    </row>
    <row r="160" spans="2:7" ht="12.75">
      <c r="B160" s="27"/>
      <c r="C160" s="1"/>
      <c r="D160" s="1"/>
      <c r="E160" s="1"/>
      <c r="F160" s="1"/>
      <c r="G160" s="27"/>
    </row>
    <row r="161" spans="2:7" ht="12.75">
      <c r="B161" s="27"/>
      <c r="C161" s="1"/>
      <c r="D161" s="1"/>
      <c r="E161" s="1"/>
      <c r="F161" s="1"/>
      <c r="G161" s="27"/>
    </row>
    <row r="162" spans="2:7" ht="12.75">
      <c r="B162" s="27"/>
      <c r="C162" s="1"/>
      <c r="D162" s="1"/>
      <c r="E162" s="1"/>
      <c r="F162" s="1"/>
      <c r="G162" s="27"/>
    </row>
    <row r="163" spans="2:7" ht="12.75">
      <c r="B163" s="27"/>
      <c r="C163" s="1"/>
      <c r="D163" s="1"/>
      <c r="E163" s="1"/>
      <c r="F163" s="1"/>
      <c r="G163" s="27"/>
    </row>
    <row r="164" spans="2:7" ht="12.75">
      <c r="B164" s="27"/>
      <c r="C164" s="1"/>
      <c r="D164" s="1"/>
      <c r="E164" s="1"/>
      <c r="F164" s="1"/>
      <c r="G164" s="27"/>
    </row>
    <row r="165" spans="2:7" ht="12.75">
      <c r="B165" s="27"/>
      <c r="C165" s="1"/>
      <c r="D165" s="1"/>
      <c r="E165" s="1"/>
      <c r="F165" s="1"/>
      <c r="G165" s="27"/>
    </row>
    <row r="166" spans="2:7" ht="12.75">
      <c r="B166" s="27"/>
      <c r="C166" s="1"/>
      <c r="D166" s="1"/>
      <c r="E166" s="1"/>
      <c r="F166" s="1"/>
      <c r="G166" s="27"/>
    </row>
    <row r="167" spans="2:7" ht="12.75">
      <c r="B167" s="27"/>
      <c r="C167" s="1"/>
      <c r="D167" s="1"/>
      <c r="E167" s="1"/>
      <c r="F167" s="1"/>
      <c r="G167" s="27"/>
    </row>
    <row r="168" spans="2:7" ht="12.75">
      <c r="B168" s="27"/>
      <c r="C168" s="1"/>
      <c r="D168" s="1"/>
      <c r="E168" s="1"/>
      <c r="F168" s="1"/>
      <c r="G168" s="27"/>
    </row>
    <row r="169" spans="2:7" ht="12.75">
      <c r="B169" s="27"/>
      <c r="C169" s="1"/>
      <c r="D169" s="1"/>
      <c r="E169" s="1"/>
      <c r="F169" s="1"/>
      <c r="G169" s="27"/>
    </row>
    <row r="170" spans="2:7" ht="12.75">
      <c r="B170" s="27"/>
      <c r="C170" s="1"/>
      <c r="D170" s="1"/>
      <c r="E170" s="1"/>
      <c r="F170" s="1"/>
      <c r="G170" s="27"/>
    </row>
    <row r="171" spans="2:7" ht="12.75">
      <c r="B171" s="27"/>
      <c r="C171" s="1"/>
      <c r="D171" s="1"/>
      <c r="E171" s="1"/>
      <c r="F171" s="1"/>
      <c r="G171" s="27"/>
    </row>
    <row r="172" spans="2:7" ht="12.75">
      <c r="B172" s="27"/>
      <c r="C172" s="1"/>
      <c r="D172" s="1"/>
      <c r="E172" s="1"/>
      <c r="F172" s="1"/>
      <c r="G172" s="27"/>
    </row>
    <row r="173" spans="2:7" ht="12.75">
      <c r="B173" s="27"/>
      <c r="C173" s="1"/>
      <c r="D173" s="1"/>
      <c r="E173" s="1"/>
      <c r="F173" s="1"/>
      <c r="G173" s="27"/>
    </row>
    <row r="174" spans="2:7" ht="12.75">
      <c r="B174" s="27"/>
      <c r="C174" s="1"/>
      <c r="D174" s="1"/>
      <c r="E174" s="1"/>
      <c r="F174" s="1"/>
      <c r="G174" s="27"/>
    </row>
    <row r="175" spans="2:7" ht="12.75">
      <c r="B175" s="27"/>
      <c r="C175" s="1"/>
      <c r="D175" s="1"/>
      <c r="E175" s="1"/>
      <c r="F175" s="1"/>
      <c r="G175" s="27"/>
    </row>
    <row r="176" spans="2:7" ht="12.75">
      <c r="B176" s="27"/>
      <c r="C176" s="1"/>
      <c r="D176" s="1"/>
      <c r="E176" s="1"/>
      <c r="F176" s="1"/>
      <c r="G176" s="27"/>
    </row>
    <row r="177" spans="3:6" s="27" customFormat="1" ht="12.75">
      <c r="C177" s="1"/>
      <c r="D177" s="1"/>
      <c r="E177" s="1"/>
      <c r="F177" s="1"/>
    </row>
    <row r="178" spans="3:6" s="27" customFormat="1" ht="12.75">
      <c r="C178" s="1"/>
      <c r="D178" s="1"/>
      <c r="E178" s="1"/>
      <c r="F178" s="1"/>
    </row>
    <row r="179" spans="3:6" s="27" customFormat="1" ht="12.75">
      <c r="C179" s="1"/>
      <c r="D179" s="1"/>
      <c r="E179" s="1"/>
      <c r="F179" s="1"/>
    </row>
    <row r="180" spans="3:6" s="27" customFormat="1" ht="12.75">
      <c r="C180" s="1"/>
      <c r="D180" s="1"/>
      <c r="E180" s="1"/>
      <c r="F180" s="1"/>
    </row>
    <row r="181" spans="3:6" s="27" customFormat="1" ht="12.75">
      <c r="C181" s="1"/>
      <c r="D181" s="1"/>
      <c r="E181" s="1"/>
      <c r="F181" s="1"/>
    </row>
    <row r="182" spans="3:6" s="27" customFormat="1" ht="12.75">
      <c r="C182" s="1"/>
      <c r="D182" s="1"/>
      <c r="E182" s="1"/>
      <c r="F182" s="1"/>
    </row>
    <row r="183" spans="3:6" s="27" customFormat="1" ht="12.75">
      <c r="C183" s="1"/>
      <c r="D183" s="1"/>
      <c r="E183" s="1"/>
      <c r="F183" s="1"/>
    </row>
    <row r="184" spans="3:6" s="27" customFormat="1" ht="12.75">
      <c r="C184" s="1"/>
      <c r="D184" s="1"/>
      <c r="E184" s="1"/>
      <c r="F184" s="1"/>
    </row>
    <row r="185" spans="3:6" s="27" customFormat="1" ht="12.75">
      <c r="C185" s="1"/>
      <c r="D185" s="1"/>
      <c r="E185" s="1"/>
      <c r="F185" s="1"/>
    </row>
    <row r="186" spans="3:6" s="27" customFormat="1" ht="12.75">
      <c r="C186" s="1"/>
      <c r="D186" s="1"/>
      <c r="E186" s="1"/>
      <c r="F186" s="1"/>
    </row>
    <row r="187" spans="3:6" s="27" customFormat="1" ht="12.75">
      <c r="C187" s="1"/>
      <c r="D187" s="1"/>
      <c r="E187" s="1"/>
      <c r="F187" s="1"/>
    </row>
    <row r="188" spans="3:6" s="27" customFormat="1" ht="12.75">
      <c r="C188" s="1"/>
      <c r="D188" s="1"/>
      <c r="E188" s="1"/>
      <c r="F188" s="1"/>
    </row>
    <row r="189" spans="3:6" s="27" customFormat="1" ht="12.75">
      <c r="C189" s="1"/>
      <c r="D189" s="1"/>
      <c r="E189" s="1"/>
      <c r="F189" s="1"/>
    </row>
    <row r="190" spans="3:6" s="27" customFormat="1" ht="12.75">
      <c r="C190" s="1"/>
      <c r="D190" s="1"/>
      <c r="E190" s="1"/>
      <c r="F190" s="1"/>
    </row>
    <row r="191" spans="3:6" s="27" customFormat="1" ht="12.75">
      <c r="C191" s="1"/>
      <c r="D191" s="1"/>
      <c r="E191" s="1"/>
      <c r="F191" s="1"/>
    </row>
    <row r="192" spans="3:6" s="27" customFormat="1" ht="12.75">
      <c r="C192" s="1"/>
      <c r="D192" s="1"/>
      <c r="E192" s="1"/>
      <c r="F192" s="1"/>
    </row>
    <row r="193" spans="3:6" s="27" customFormat="1" ht="12.75">
      <c r="C193" s="1"/>
      <c r="D193" s="1"/>
      <c r="E193" s="1"/>
      <c r="F193" s="1"/>
    </row>
    <row r="194" spans="3:6" s="27" customFormat="1" ht="12.75">
      <c r="C194" s="1"/>
      <c r="D194" s="1"/>
      <c r="E194" s="1"/>
      <c r="F194" s="1"/>
    </row>
    <row r="195" spans="3:6" s="27" customFormat="1" ht="12.75">
      <c r="C195" s="1"/>
      <c r="D195" s="1"/>
      <c r="E195" s="1"/>
      <c r="F195" s="1"/>
    </row>
    <row r="196" spans="3:6" s="27" customFormat="1" ht="12.75">
      <c r="C196" s="1"/>
      <c r="D196" s="1"/>
      <c r="E196" s="1"/>
      <c r="F196" s="1"/>
    </row>
    <row r="197" spans="3:6" s="27" customFormat="1" ht="12.75">
      <c r="C197" s="1"/>
      <c r="D197" s="1"/>
      <c r="E197" s="1"/>
      <c r="F197" s="1"/>
    </row>
    <row r="198" spans="3:6" s="27" customFormat="1" ht="12.75">
      <c r="C198" s="1"/>
      <c r="D198" s="1"/>
      <c r="E198" s="1"/>
      <c r="F198" s="1"/>
    </row>
    <row r="199" spans="3:6" s="27" customFormat="1" ht="12.75">
      <c r="C199" s="1"/>
      <c r="D199" s="1"/>
      <c r="E199" s="1"/>
      <c r="F199" s="1"/>
    </row>
    <row r="200" spans="3:6" s="27" customFormat="1" ht="12.75">
      <c r="C200" s="1"/>
      <c r="D200" s="1"/>
      <c r="E200" s="1"/>
      <c r="F200" s="1"/>
    </row>
    <row r="201" spans="3:6" s="27" customFormat="1" ht="12.75">
      <c r="C201" s="1"/>
      <c r="D201" s="1"/>
      <c r="E201" s="1"/>
      <c r="F201" s="1"/>
    </row>
    <row r="202" spans="3:6" s="27" customFormat="1" ht="12.75">
      <c r="C202" s="1"/>
      <c r="D202" s="1"/>
      <c r="E202" s="1"/>
      <c r="F202" s="1"/>
    </row>
    <row r="203" spans="3:6" s="27" customFormat="1" ht="12.75">
      <c r="C203" s="1"/>
      <c r="D203" s="1"/>
      <c r="E203" s="1"/>
      <c r="F203" s="1"/>
    </row>
    <row r="204" spans="3:6" s="27" customFormat="1" ht="12.75">
      <c r="C204" s="1"/>
      <c r="D204" s="1"/>
      <c r="E204" s="1"/>
      <c r="F204" s="1"/>
    </row>
    <row r="205" spans="3:6" s="27" customFormat="1" ht="12.75">
      <c r="C205" s="1"/>
      <c r="D205" s="1"/>
      <c r="E205" s="1"/>
      <c r="F205" s="1"/>
    </row>
    <row r="206" spans="3:6" s="27" customFormat="1" ht="12.75">
      <c r="C206" s="1"/>
      <c r="D206" s="1"/>
      <c r="E206" s="1"/>
      <c r="F206" s="1"/>
    </row>
    <row r="207" spans="3:6" s="27" customFormat="1" ht="12.75">
      <c r="C207" s="1"/>
      <c r="D207" s="1"/>
      <c r="E207" s="1"/>
      <c r="F207" s="1"/>
    </row>
    <row r="208" spans="3:6" s="27" customFormat="1" ht="12.75">
      <c r="C208" s="1"/>
      <c r="D208" s="1"/>
      <c r="E208" s="1"/>
      <c r="F208" s="1"/>
    </row>
    <row r="209" spans="3:6" s="27" customFormat="1" ht="12.75">
      <c r="C209" s="1"/>
      <c r="D209" s="1"/>
      <c r="E209" s="1"/>
      <c r="F209" s="1"/>
    </row>
    <row r="210" spans="3:6" s="27" customFormat="1" ht="12.75">
      <c r="C210" s="1"/>
      <c r="D210" s="1"/>
      <c r="E210" s="1"/>
      <c r="F210" s="1"/>
    </row>
    <row r="211" spans="3:6" s="27" customFormat="1" ht="12.75">
      <c r="C211" s="1"/>
      <c r="D211" s="1"/>
      <c r="E211" s="1"/>
      <c r="F211" s="1"/>
    </row>
    <row r="212" spans="3:6" s="27" customFormat="1" ht="12.75">
      <c r="C212" s="1"/>
      <c r="D212" s="1"/>
      <c r="E212" s="1"/>
      <c r="F212" s="1"/>
    </row>
    <row r="213" spans="3:6" s="27" customFormat="1" ht="12.75">
      <c r="C213" s="1"/>
      <c r="D213" s="1"/>
      <c r="E213" s="1"/>
      <c r="F213" s="1"/>
    </row>
    <row r="214" spans="3:6" s="27" customFormat="1" ht="12.75">
      <c r="C214" s="1"/>
      <c r="D214" s="1"/>
      <c r="E214" s="1"/>
      <c r="F214" s="1"/>
    </row>
    <row r="215" spans="3:6" s="27" customFormat="1" ht="12.75">
      <c r="C215" s="1"/>
      <c r="D215" s="1"/>
      <c r="E215" s="1"/>
      <c r="F215" s="1"/>
    </row>
    <row r="216" spans="3:6" s="27" customFormat="1" ht="12.75">
      <c r="C216" s="1"/>
      <c r="D216" s="1"/>
      <c r="E216" s="1"/>
      <c r="F216" s="1"/>
    </row>
    <row r="217" spans="3:6" s="27" customFormat="1" ht="12.75">
      <c r="C217" s="1"/>
      <c r="D217" s="1"/>
      <c r="E217" s="1"/>
      <c r="F217" s="1"/>
    </row>
    <row r="218" spans="3:6" s="27" customFormat="1" ht="12.75">
      <c r="C218" s="1"/>
      <c r="D218" s="1"/>
      <c r="E218" s="1"/>
      <c r="F218" s="1"/>
    </row>
    <row r="219" spans="3:6" s="27" customFormat="1" ht="12.75">
      <c r="C219" s="1"/>
      <c r="D219" s="1"/>
      <c r="E219" s="1"/>
      <c r="F219" s="1"/>
    </row>
    <row r="220" spans="3:6" s="27" customFormat="1" ht="12.75">
      <c r="C220" s="1"/>
      <c r="D220" s="1"/>
      <c r="E220" s="1"/>
      <c r="F220" s="1"/>
    </row>
    <row r="221" spans="3:6" s="27" customFormat="1" ht="12.75">
      <c r="C221" s="1"/>
      <c r="D221" s="1"/>
      <c r="E221" s="1"/>
      <c r="F221" s="1"/>
    </row>
    <row r="222" spans="3:6" s="27" customFormat="1" ht="12.75">
      <c r="C222" s="1"/>
      <c r="D222" s="1"/>
      <c r="E222" s="1"/>
      <c r="F222" s="1"/>
    </row>
    <row r="223" spans="3:6" s="27" customFormat="1" ht="12.75">
      <c r="C223" s="1"/>
      <c r="D223" s="1"/>
      <c r="E223" s="1"/>
      <c r="F223" s="1"/>
    </row>
    <row r="224" spans="3:6" s="27" customFormat="1" ht="12.75">
      <c r="C224" s="1"/>
      <c r="D224" s="1"/>
      <c r="E224" s="1"/>
      <c r="F224" s="1"/>
    </row>
    <row r="225" spans="3:6" s="27" customFormat="1" ht="12.75">
      <c r="C225" s="1"/>
      <c r="D225" s="1"/>
      <c r="E225" s="1"/>
      <c r="F225" s="1"/>
    </row>
    <row r="226" spans="3:6" s="27" customFormat="1" ht="12.75">
      <c r="C226" s="1"/>
      <c r="D226" s="1"/>
      <c r="E226" s="1"/>
      <c r="F226" s="1"/>
    </row>
    <row r="227" spans="3:6" s="27" customFormat="1" ht="12.75">
      <c r="C227" s="1"/>
      <c r="D227" s="1"/>
      <c r="E227" s="1"/>
      <c r="F227" s="1"/>
    </row>
    <row r="228" spans="3:6" s="27" customFormat="1" ht="12.75">
      <c r="C228" s="1"/>
      <c r="D228" s="1"/>
      <c r="E228" s="1"/>
      <c r="F228" s="1"/>
    </row>
    <row r="229" spans="3:6" s="27" customFormat="1" ht="12.75">
      <c r="C229" s="1"/>
      <c r="D229" s="1"/>
      <c r="E229" s="1"/>
      <c r="F229" s="1"/>
    </row>
    <row r="230" spans="3:6" s="27" customFormat="1" ht="12.75">
      <c r="C230" s="1"/>
      <c r="D230" s="1"/>
      <c r="E230" s="1"/>
      <c r="F230" s="1"/>
    </row>
    <row r="231" spans="3:6" s="27" customFormat="1" ht="12.75">
      <c r="C231" s="1"/>
      <c r="D231" s="1"/>
      <c r="E231" s="1"/>
      <c r="F231" s="1"/>
    </row>
    <row r="232" spans="3:6" s="27" customFormat="1" ht="12.75">
      <c r="C232" s="1"/>
      <c r="D232" s="1"/>
      <c r="E232" s="1"/>
      <c r="F232" s="1"/>
    </row>
    <row r="233" spans="3:6" s="27" customFormat="1" ht="12.75">
      <c r="C233" s="1"/>
      <c r="D233" s="1"/>
      <c r="E233" s="1"/>
      <c r="F233" s="1"/>
    </row>
    <row r="234" spans="3:6" s="27" customFormat="1" ht="12.75">
      <c r="C234" s="1"/>
      <c r="D234" s="1"/>
      <c r="E234" s="1"/>
      <c r="F234" s="1"/>
    </row>
    <row r="235" spans="3:6" s="27" customFormat="1" ht="12.75">
      <c r="C235" s="1"/>
      <c r="D235" s="1"/>
      <c r="E235" s="1"/>
      <c r="F235" s="1"/>
    </row>
    <row r="236" spans="3:6" s="27" customFormat="1" ht="12.75">
      <c r="C236" s="1"/>
      <c r="D236" s="1"/>
      <c r="E236" s="1"/>
      <c r="F236" s="1"/>
    </row>
    <row r="237" spans="3:6" s="27" customFormat="1" ht="12.75">
      <c r="C237" s="1"/>
      <c r="D237" s="1"/>
      <c r="E237" s="1"/>
      <c r="F237" s="1"/>
    </row>
    <row r="238" spans="3:6" s="27" customFormat="1" ht="12.75">
      <c r="C238" s="1"/>
      <c r="D238" s="1"/>
      <c r="E238" s="1"/>
      <c r="F238" s="1"/>
    </row>
    <row r="239" spans="3:6" s="27" customFormat="1" ht="12.75">
      <c r="C239" s="1"/>
      <c r="D239" s="1"/>
      <c r="E239" s="1"/>
      <c r="F239" s="1"/>
    </row>
    <row r="240" spans="3:6" s="27" customFormat="1" ht="12.75">
      <c r="C240" s="1"/>
      <c r="D240" s="1"/>
      <c r="E240" s="1"/>
      <c r="F240" s="1"/>
    </row>
    <row r="241" spans="3:6" s="27" customFormat="1" ht="12.75">
      <c r="C241" s="1"/>
      <c r="D241" s="1"/>
      <c r="E241" s="1"/>
      <c r="F241" s="1"/>
    </row>
    <row r="242" spans="3:6" s="27" customFormat="1" ht="12.75">
      <c r="C242" s="1"/>
      <c r="D242" s="1"/>
      <c r="E242" s="1"/>
      <c r="F242" s="1"/>
    </row>
    <row r="243" spans="3:6" s="27" customFormat="1" ht="12.75">
      <c r="C243" s="1"/>
      <c r="D243" s="1"/>
      <c r="E243" s="1"/>
      <c r="F243" s="1"/>
    </row>
    <row r="244" spans="3:6" s="27" customFormat="1" ht="12.75">
      <c r="C244" s="1"/>
      <c r="D244" s="1"/>
      <c r="E244" s="1"/>
      <c r="F244" s="1"/>
    </row>
    <row r="245" spans="3:6" s="27" customFormat="1" ht="12.75">
      <c r="C245" s="1"/>
      <c r="D245" s="1"/>
      <c r="E245" s="1"/>
      <c r="F245" s="1"/>
    </row>
    <row r="246" spans="3:6" s="27" customFormat="1" ht="12.75">
      <c r="C246" s="1"/>
      <c r="D246" s="1"/>
      <c r="E246" s="1"/>
      <c r="F246" s="1"/>
    </row>
    <row r="247" spans="3:6" s="27" customFormat="1" ht="12.75">
      <c r="C247" s="1"/>
      <c r="D247" s="1"/>
      <c r="E247" s="1"/>
      <c r="F247" s="1"/>
    </row>
    <row r="248" spans="3:6" s="27" customFormat="1" ht="12.75">
      <c r="C248" s="1"/>
      <c r="D248" s="1"/>
      <c r="E248" s="1"/>
      <c r="F248" s="1"/>
    </row>
    <row r="249" spans="3:6" s="27" customFormat="1" ht="12.75">
      <c r="C249" s="1"/>
      <c r="D249" s="1"/>
      <c r="E249" s="1"/>
      <c r="F249" s="1"/>
    </row>
    <row r="250" spans="3:6" s="27" customFormat="1" ht="12.75">
      <c r="C250" s="1"/>
      <c r="D250" s="1"/>
      <c r="E250" s="1"/>
      <c r="F250" s="1"/>
    </row>
    <row r="251" spans="3:6" s="27" customFormat="1" ht="12.75">
      <c r="C251" s="1"/>
      <c r="D251" s="1"/>
      <c r="E251" s="1"/>
      <c r="F251" s="1"/>
    </row>
    <row r="252" spans="3:6" s="27" customFormat="1" ht="12.75">
      <c r="C252" s="1"/>
      <c r="D252" s="1"/>
      <c r="E252" s="1"/>
      <c r="F252" s="1"/>
    </row>
    <row r="253" spans="3:6" s="27" customFormat="1" ht="12.75">
      <c r="C253" s="1"/>
      <c r="D253" s="1"/>
      <c r="E253" s="1"/>
      <c r="F253" s="1"/>
    </row>
    <row r="254" spans="3:6" s="27" customFormat="1" ht="12.75">
      <c r="C254" s="1"/>
      <c r="D254" s="1"/>
      <c r="E254" s="1"/>
      <c r="F254" s="1"/>
    </row>
    <row r="255" spans="3:6" s="27" customFormat="1" ht="12.75">
      <c r="C255" s="1"/>
      <c r="D255" s="1"/>
      <c r="E255" s="1"/>
      <c r="F255" s="1"/>
    </row>
    <row r="256" spans="3:6" s="27" customFormat="1" ht="12.75">
      <c r="C256" s="1"/>
      <c r="D256" s="1"/>
      <c r="E256" s="1"/>
      <c r="F256" s="1"/>
    </row>
    <row r="257" spans="3:6" s="27" customFormat="1" ht="12.75">
      <c r="C257" s="1"/>
      <c r="D257" s="1"/>
      <c r="E257" s="1"/>
      <c r="F257" s="1"/>
    </row>
    <row r="258" spans="3:6" s="27" customFormat="1" ht="12.75">
      <c r="C258" s="1"/>
      <c r="D258" s="1"/>
      <c r="E258" s="1"/>
      <c r="F258" s="1"/>
    </row>
    <row r="259" spans="3:6" s="27" customFormat="1" ht="12.75">
      <c r="C259" s="1"/>
      <c r="D259" s="1"/>
      <c r="E259" s="1"/>
      <c r="F259" s="1"/>
    </row>
    <row r="260" spans="3:6" s="27" customFormat="1" ht="12.75">
      <c r="C260" s="1"/>
      <c r="D260" s="1"/>
      <c r="E260" s="1"/>
      <c r="F260" s="1"/>
    </row>
    <row r="261" spans="3:6" s="27" customFormat="1" ht="12.75">
      <c r="C261" s="1"/>
      <c r="D261" s="1"/>
      <c r="E261" s="1"/>
      <c r="F261" s="1"/>
    </row>
    <row r="262" spans="3:6" s="27" customFormat="1" ht="12.75">
      <c r="C262" s="1"/>
      <c r="D262" s="1"/>
      <c r="E262" s="1"/>
      <c r="F262" s="1"/>
    </row>
    <row r="263" spans="3:6" s="27" customFormat="1" ht="12.75">
      <c r="C263" s="1"/>
      <c r="D263" s="1"/>
      <c r="E263" s="1"/>
      <c r="F263" s="1"/>
    </row>
    <row r="264" spans="3:6" s="27" customFormat="1" ht="12.75">
      <c r="C264" s="1"/>
      <c r="D264" s="1"/>
      <c r="E264" s="1"/>
      <c r="F264" s="1"/>
    </row>
    <row r="265" spans="3:6" s="27" customFormat="1" ht="12.75">
      <c r="C265" s="1"/>
      <c r="D265" s="1"/>
      <c r="E265" s="1"/>
      <c r="F265" s="1"/>
    </row>
    <row r="266" spans="3:6" s="27" customFormat="1" ht="12.75">
      <c r="C266" s="1"/>
      <c r="D266" s="1"/>
      <c r="E266" s="1"/>
      <c r="F266" s="1"/>
    </row>
    <row r="267" spans="3:6" s="27" customFormat="1" ht="12.75">
      <c r="C267" s="1"/>
      <c r="D267" s="1"/>
      <c r="E267" s="1"/>
      <c r="F267" s="1"/>
    </row>
    <row r="268" spans="3:6" s="27" customFormat="1" ht="12.75">
      <c r="C268" s="1"/>
      <c r="D268" s="1"/>
      <c r="E268" s="1"/>
      <c r="F268" s="1"/>
    </row>
    <row r="269" spans="3:6" s="27" customFormat="1" ht="12.75">
      <c r="C269" s="1"/>
      <c r="D269" s="1"/>
      <c r="E269" s="1"/>
      <c r="F269" s="1"/>
    </row>
    <row r="270" spans="3:6" s="27" customFormat="1" ht="12.75">
      <c r="C270" s="1"/>
      <c r="D270" s="1"/>
      <c r="E270" s="1"/>
      <c r="F270" s="1"/>
    </row>
    <row r="271" spans="3:6" s="27" customFormat="1" ht="12.75">
      <c r="C271" s="1"/>
      <c r="D271" s="1"/>
      <c r="E271" s="1"/>
      <c r="F271" s="1"/>
    </row>
    <row r="272" spans="3:6" s="27" customFormat="1" ht="12.75">
      <c r="C272" s="1"/>
      <c r="D272" s="1"/>
      <c r="E272" s="1"/>
      <c r="F272" s="1"/>
    </row>
    <row r="273" spans="3:6" s="27" customFormat="1" ht="12.75">
      <c r="C273" s="1"/>
      <c r="D273" s="1"/>
      <c r="E273" s="1"/>
      <c r="F273" s="1"/>
    </row>
    <row r="274" spans="3:6" s="27" customFormat="1" ht="12.75">
      <c r="C274" s="1"/>
      <c r="D274" s="1"/>
      <c r="E274" s="1"/>
      <c r="F274" s="1"/>
    </row>
    <row r="275" spans="3:6" s="27" customFormat="1" ht="12.75">
      <c r="C275" s="1"/>
      <c r="D275" s="1"/>
      <c r="E275" s="1"/>
      <c r="F275" s="1"/>
    </row>
    <row r="276" spans="3:6" s="27" customFormat="1" ht="12.75">
      <c r="C276" s="1"/>
      <c r="D276" s="1"/>
      <c r="E276" s="1"/>
      <c r="F276" s="1"/>
    </row>
    <row r="277" spans="3:6" s="27" customFormat="1" ht="12.75">
      <c r="C277" s="1"/>
      <c r="D277" s="1"/>
      <c r="E277" s="1"/>
      <c r="F277" s="1"/>
    </row>
    <row r="278" spans="3:6" s="27" customFormat="1" ht="12.75">
      <c r="C278" s="1"/>
      <c r="D278" s="1"/>
      <c r="E278" s="1"/>
      <c r="F278" s="1"/>
    </row>
    <row r="279" spans="3:6" s="27" customFormat="1" ht="12.75">
      <c r="C279" s="1"/>
      <c r="D279" s="1"/>
      <c r="E279" s="1"/>
      <c r="F279" s="1"/>
    </row>
    <row r="280" spans="3:6" s="27" customFormat="1" ht="12.75">
      <c r="C280" s="1"/>
      <c r="D280" s="1"/>
      <c r="E280" s="1"/>
      <c r="F280" s="1"/>
    </row>
    <row r="281" spans="3:6" s="27" customFormat="1" ht="12.75">
      <c r="C281" s="1"/>
      <c r="D281" s="1"/>
      <c r="E281" s="1"/>
      <c r="F281" s="1"/>
    </row>
    <row r="282" spans="3:6" s="27" customFormat="1" ht="12.75">
      <c r="C282" s="1"/>
      <c r="D282" s="1"/>
      <c r="E282" s="1"/>
      <c r="F282" s="1"/>
    </row>
    <row r="283" spans="3:6" s="27" customFormat="1" ht="12.75">
      <c r="C283" s="1"/>
      <c r="D283" s="1"/>
      <c r="E283" s="1"/>
      <c r="F283" s="1"/>
    </row>
    <row r="284" spans="3:6" s="27" customFormat="1" ht="12.75">
      <c r="C284" s="1"/>
      <c r="D284" s="1"/>
      <c r="E284" s="1"/>
      <c r="F284" s="1"/>
    </row>
    <row r="285" spans="3:6" s="27" customFormat="1" ht="12.75">
      <c r="C285" s="1"/>
      <c r="D285" s="1"/>
      <c r="E285" s="1"/>
      <c r="F285" s="1"/>
    </row>
    <row r="286" spans="3:6" s="27" customFormat="1" ht="12.75">
      <c r="C286" s="1"/>
      <c r="D286" s="1"/>
      <c r="E286" s="1"/>
      <c r="F286" s="1"/>
    </row>
    <row r="287" spans="3:6" s="27" customFormat="1" ht="12.75">
      <c r="C287" s="1"/>
      <c r="D287" s="1"/>
      <c r="E287" s="1"/>
      <c r="F287" s="1"/>
    </row>
    <row r="288" spans="3:6" s="27" customFormat="1" ht="12.75">
      <c r="C288" s="1"/>
      <c r="D288" s="1"/>
      <c r="E288" s="1"/>
      <c r="F288" s="1"/>
    </row>
    <row r="289" spans="3:6" s="27" customFormat="1" ht="12.75">
      <c r="C289" s="1"/>
      <c r="D289" s="1"/>
      <c r="E289" s="1"/>
      <c r="F289" s="1"/>
    </row>
    <row r="290" spans="3:6" s="27" customFormat="1" ht="12.75">
      <c r="C290" s="1"/>
      <c r="D290" s="1"/>
      <c r="E290" s="1"/>
      <c r="F290" s="1"/>
    </row>
    <row r="291" spans="3:6" s="27" customFormat="1" ht="12.75">
      <c r="C291" s="1"/>
      <c r="D291" s="1"/>
      <c r="E291" s="1"/>
      <c r="F291" s="1"/>
    </row>
    <row r="292" spans="3:6" s="27" customFormat="1" ht="12.75">
      <c r="C292" s="1"/>
      <c r="D292" s="1"/>
      <c r="E292" s="1"/>
      <c r="F292" s="1"/>
    </row>
    <row r="293" spans="3:6" s="27" customFormat="1" ht="12.75">
      <c r="C293" s="1"/>
      <c r="D293" s="1"/>
      <c r="E293" s="1"/>
      <c r="F293" s="1"/>
    </row>
    <row r="294" spans="3:6" s="27" customFormat="1" ht="12.75">
      <c r="C294" s="1"/>
      <c r="D294" s="1"/>
      <c r="E294" s="1"/>
      <c r="F294" s="1"/>
    </row>
    <row r="295" spans="3:6" s="27" customFormat="1" ht="12.75">
      <c r="C295" s="1"/>
      <c r="D295" s="1"/>
      <c r="E295" s="1"/>
      <c r="F295" s="1"/>
    </row>
    <row r="296" spans="3:6" s="27" customFormat="1" ht="12.75">
      <c r="C296" s="1"/>
      <c r="D296" s="1"/>
      <c r="E296" s="1"/>
      <c r="F296" s="1"/>
    </row>
    <row r="297" spans="3:6" s="27" customFormat="1" ht="12.75">
      <c r="C297" s="1"/>
      <c r="D297" s="1"/>
      <c r="E297" s="1"/>
      <c r="F297" s="1"/>
    </row>
    <row r="298" spans="3:6" s="27" customFormat="1" ht="12.75">
      <c r="C298" s="1"/>
      <c r="D298" s="1"/>
      <c r="E298" s="1"/>
      <c r="F298" s="1"/>
    </row>
    <row r="299" spans="3:6" s="27" customFormat="1" ht="12.75">
      <c r="C299" s="1"/>
      <c r="D299" s="1"/>
      <c r="E299" s="1"/>
      <c r="F299" s="1"/>
    </row>
    <row r="300" spans="3:6" s="27" customFormat="1" ht="12.75">
      <c r="C300" s="1"/>
      <c r="D300" s="1"/>
      <c r="E300" s="1"/>
      <c r="F300" s="1"/>
    </row>
    <row r="301" spans="3:6" s="27" customFormat="1" ht="12.75">
      <c r="C301" s="1"/>
      <c r="D301" s="1"/>
      <c r="E301" s="1"/>
      <c r="F301" s="1"/>
    </row>
    <row r="302" spans="3:6" s="27" customFormat="1" ht="12.75">
      <c r="C302" s="1"/>
      <c r="D302" s="1"/>
      <c r="E302" s="1"/>
      <c r="F302" s="1"/>
    </row>
    <row r="303" spans="3:6" s="27" customFormat="1" ht="12.75">
      <c r="C303" s="1"/>
      <c r="D303" s="1"/>
      <c r="E303" s="1"/>
      <c r="F303" s="1"/>
    </row>
    <row r="304" spans="3:6" s="27" customFormat="1" ht="12.75">
      <c r="C304" s="1"/>
      <c r="D304" s="1"/>
      <c r="E304" s="1"/>
      <c r="F304" s="1"/>
    </row>
    <row r="305" spans="3:6" s="27" customFormat="1" ht="12.75">
      <c r="C305" s="1"/>
      <c r="D305" s="1"/>
      <c r="E305" s="1"/>
      <c r="F305" s="1"/>
    </row>
    <row r="306" spans="3:6" s="27" customFormat="1" ht="12.75">
      <c r="C306" s="1"/>
      <c r="D306" s="1"/>
      <c r="E306" s="1"/>
      <c r="F306" s="1"/>
    </row>
    <row r="307" spans="3:6" s="27" customFormat="1" ht="12.75">
      <c r="C307" s="1"/>
      <c r="D307" s="1"/>
      <c r="E307" s="1"/>
      <c r="F307" s="1"/>
    </row>
    <row r="308" spans="3:6" s="27" customFormat="1" ht="12.75">
      <c r="C308" s="1"/>
      <c r="D308" s="1"/>
      <c r="E308" s="1"/>
      <c r="F308" s="1"/>
    </row>
    <row r="309" spans="3:6" s="27" customFormat="1" ht="12.75">
      <c r="C309" s="1"/>
      <c r="D309" s="1"/>
      <c r="E309" s="1"/>
      <c r="F309" s="1"/>
    </row>
    <row r="310" spans="3:6" s="27" customFormat="1" ht="12.75">
      <c r="C310" s="1"/>
      <c r="D310" s="1"/>
      <c r="E310" s="1"/>
      <c r="F310" s="1"/>
    </row>
    <row r="311" spans="3:6" s="27" customFormat="1" ht="12.75">
      <c r="C311" s="1"/>
      <c r="D311" s="1"/>
      <c r="E311" s="1"/>
      <c r="F311" s="1"/>
    </row>
    <row r="312" spans="3:6" s="27" customFormat="1" ht="12.75">
      <c r="C312" s="1"/>
      <c r="D312" s="1"/>
      <c r="E312" s="1"/>
      <c r="F312" s="1"/>
    </row>
    <row r="313" spans="3:6" s="27" customFormat="1" ht="12.75">
      <c r="C313" s="1"/>
      <c r="D313" s="1"/>
      <c r="E313" s="1"/>
      <c r="F313" s="1"/>
    </row>
    <row r="314" spans="3:6" s="27" customFormat="1" ht="12.75">
      <c r="C314" s="1"/>
      <c r="D314" s="1"/>
      <c r="E314" s="1"/>
      <c r="F314" s="1"/>
    </row>
    <row r="315" spans="3:6" s="27" customFormat="1" ht="12.75">
      <c r="C315" s="1"/>
      <c r="D315" s="1"/>
      <c r="E315" s="1"/>
      <c r="F315" s="1"/>
    </row>
    <row r="316" spans="3:6" s="27" customFormat="1" ht="12.75">
      <c r="C316" s="1"/>
      <c r="D316" s="1"/>
      <c r="E316" s="1"/>
      <c r="F316" s="1"/>
    </row>
    <row r="317" spans="3:6" s="27" customFormat="1" ht="12.75">
      <c r="C317" s="1"/>
      <c r="D317" s="1"/>
      <c r="E317" s="1"/>
      <c r="F317" s="1"/>
    </row>
    <row r="318" spans="3:6" s="27" customFormat="1" ht="12.75">
      <c r="C318" s="1"/>
      <c r="D318" s="1"/>
      <c r="E318" s="1"/>
      <c r="F318" s="1"/>
    </row>
    <row r="319" spans="3:6" s="27" customFormat="1" ht="12.75">
      <c r="C319" s="1"/>
      <c r="D319" s="1"/>
      <c r="E319" s="1"/>
      <c r="F319" s="1"/>
    </row>
    <row r="320" spans="3:6" s="27" customFormat="1" ht="12.75">
      <c r="C320" s="1"/>
      <c r="D320" s="1"/>
      <c r="E320" s="1"/>
      <c r="F320" s="1"/>
    </row>
    <row r="321" spans="3:6" s="27" customFormat="1" ht="12.75">
      <c r="C321" s="1"/>
      <c r="D321" s="1"/>
      <c r="E321" s="1"/>
      <c r="F321" s="1"/>
    </row>
    <row r="322" spans="3:6" s="27" customFormat="1" ht="12.75">
      <c r="C322" s="1"/>
      <c r="D322" s="1"/>
      <c r="E322" s="1"/>
      <c r="F322" s="1"/>
    </row>
    <row r="323" spans="3:6" s="27" customFormat="1" ht="12.75">
      <c r="C323" s="1"/>
      <c r="D323" s="1"/>
      <c r="E323" s="1"/>
      <c r="F323" s="1"/>
    </row>
    <row r="324" spans="3:6" s="27" customFormat="1" ht="12.75">
      <c r="C324" s="1"/>
      <c r="D324" s="1"/>
      <c r="E324" s="1"/>
      <c r="F324" s="1"/>
    </row>
    <row r="325" spans="3:6" s="27" customFormat="1" ht="12.75">
      <c r="C325" s="1"/>
      <c r="D325" s="1"/>
      <c r="E325" s="1"/>
      <c r="F325" s="1"/>
    </row>
    <row r="326" spans="3:6" s="27" customFormat="1" ht="12.75">
      <c r="C326" s="1"/>
      <c r="D326" s="1"/>
      <c r="E326" s="1"/>
      <c r="F326" s="1"/>
    </row>
    <row r="327" spans="3:6" s="27" customFormat="1" ht="12.75">
      <c r="C327" s="1"/>
      <c r="D327" s="1"/>
      <c r="E327" s="1"/>
      <c r="F327" s="1"/>
    </row>
    <row r="328" spans="3:6" s="27" customFormat="1" ht="12.75">
      <c r="C328" s="1"/>
      <c r="D328" s="1"/>
      <c r="E328" s="1"/>
      <c r="F328" s="1"/>
    </row>
    <row r="329" spans="3:6" s="27" customFormat="1" ht="12.75">
      <c r="C329" s="1"/>
      <c r="D329" s="1"/>
      <c r="E329" s="1"/>
      <c r="F329" s="1"/>
    </row>
    <row r="330" spans="3:6" s="27" customFormat="1" ht="12.75">
      <c r="C330" s="1"/>
      <c r="D330" s="1"/>
      <c r="E330" s="1"/>
      <c r="F330" s="1"/>
    </row>
    <row r="331" spans="3:6" s="27" customFormat="1" ht="12.75">
      <c r="C331" s="1"/>
      <c r="D331" s="1"/>
      <c r="E331" s="1"/>
      <c r="F331" s="1"/>
    </row>
    <row r="332" spans="3:6" s="27" customFormat="1" ht="12.75">
      <c r="C332" s="1"/>
      <c r="D332" s="1"/>
      <c r="E332" s="1"/>
      <c r="F332" s="1"/>
    </row>
    <row r="333" spans="3:6" s="27" customFormat="1" ht="12.75">
      <c r="C333" s="1"/>
      <c r="D333" s="1"/>
      <c r="E333" s="1"/>
      <c r="F333" s="1"/>
    </row>
    <row r="334" spans="3:6" s="27" customFormat="1" ht="12.75">
      <c r="C334" s="1"/>
      <c r="D334" s="1"/>
      <c r="E334" s="1"/>
      <c r="F334" s="1"/>
    </row>
    <row r="335" spans="3:6" s="27" customFormat="1" ht="12.75">
      <c r="C335" s="1"/>
      <c r="D335" s="1"/>
      <c r="E335" s="1"/>
      <c r="F335" s="1"/>
    </row>
    <row r="336" spans="3:6" s="27" customFormat="1" ht="12.75">
      <c r="C336" s="1"/>
      <c r="D336" s="1"/>
      <c r="E336" s="1"/>
      <c r="F336" s="1"/>
    </row>
    <row r="337" spans="3:6" s="27" customFormat="1" ht="12.75">
      <c r="C337" s="1"/>
      <c r="D337" s="1"/>
      <c r="E337" s="1"/>
      <c r="F337" s="1"/>
    </row>
    <row r="338" spans="3:6" s="27" customFormat="1" ht="12.75">
      <c r="C338" s="1"/>
      <c r="D338" s="1"/>
      <c r="E338" s="1"/>
      <c r="F338" s="1"/>
    </row>
    <row r="339" spans="3:6" s="27" customFormat="1" ht="12.75">
      <c r="C339" s="1"/>
      <c r="D339" s="1"/>
      <c r="E339" s="1"/>
      <c r="F339" s="1"/>
    </row>
    <row r="340" spans="3:6" s="27" customFormat="1" ht="12.75">
      <c r="C340" s="1"/>
      <c r="D340" s="1"/>
      <c r="E340" s="1"/>
      <c r="F340" s="1"/>
    </row>
    <row r="341" spans="3:6" s="27" customFormat="1" ht="12.75">
      <c r="C341" s="1"/>
      <c r="D341" s="1"/>
      <c r="E341" s="1"/>
      <c r="F341" s="1"/>
    </row>
    <row r="342" spans="3:6" s="27" customFormat="1" ht="12.75">
      <c r="C342" s="1"/>
      <c r="D342" s="1"/>
      <c r="E342" s="1"/>
      <c r="F342" s="1"/>
    </row>
    <row r="343" spans="3:6" s="27" customFormat="1" ht="12.75">
      <c r="C343" s="1"/>
      <c r="D343" s="1"/>
      <c r="E343" s="1"/>
      <c r="F343" s="1"/>
    </row>
    <row r="344" spans="3:6" s="27" customFormat="1" ht="12.75">
      <c r="C344" s="1"/>
      <c r="D344" s="1"/>
      <c r="E344" s="1"/>
      <c r="F344" s="1"/>
    </row>
    <row r="345" spans="3:6" s="27" customFormat="1" ht="12.75">
      <c r="C345" s="1"/>
      <c r="D345" s="1"/>
      <c r="E345" s="1"/>
      <c r="F345" s="1"/>
    </row>
    <row r="346" spans="3:6" s="27" customFormat="1" ht="12.75">
      <c r="C346" s="1"/>
      <c r="D346" s="1"/>
      <c r="E346" s="1"/>
      <c r="F346" s="1"/>
    </row>
    <row r="347" spans="3:6" s="27" customFormat="1" ht="12.75">
      <c r="C347" s="1"/>
      <c r="D347" s="1"/>
      <c r="E347" s="1"/>
      <c r="F347" s="1"/>
    </row>
    <row r="348" spans="3:6" s="27" customFormat="1" ht="12.75">
      <c r="C348" s="1"/>
      <c r="D348" s="1"/>
      <c r="E348" s="1"/>
      <c r="F348" s="1"/>
    </row>
    <row r="349" spans="3:6" s="27" customFormat="1" ht="12.75">
      <c r="C349" s="1"/>
      <c r="D349" s="1"/>
      <c r="E349" s="1"/>
      <c r="F349" s="1"/>
    </row>
    <row r="350" spans="3:6" s="27" customFormat="1" ht="12.75">
      <c r="C350" s="1"/>
      <c r="D350" s="1"/>
      <c r="E350" s="1"/>
      <c r="F350" s="1"/>
    </row>
    <row r="351" spans="3:6" s="27" customFormat="1" ht="12.75">
      <c r="C351" s="1"/>
      <c r="D351" s="1"/>
      <c r="E351" s="1"/>
      <c r="F351" s="1"/>
    </row>
    <row r="352" spans="3:6" s="27" customFormat="1" ht="12.75">
      <c r="C352" s="1"/>
      <c r="D352" s="1"/>
      <c r="E352" s="1"/>
      <c r="F352" s="1"/>
    </row>
    <row r="353" spans="3:6" s="27" customFormat="1" ht="12.75">
      <c r="C353" s="1"/>
      <c r="D353" s="1"/>
      <c r="E353" s="1"/>
      <c r="F353" s="1"/>
    </row>
    <row r="354" spans="3:6" s="27" customFormat="1" ht="12.75">
      <c r="C354" s="1"/>
      <c r="D354" s="1"/>
      <c r="E354" s="1"/>
      <c r="F354" s="1"/>
    </row>
    <row r="355" spans="3:6" s="27" customFormat="1" ht="12.75">
      <c r="C355" s="1"/>
      <c r="D355" s="1"/>
      <c r="E355" s="1"/>
      <c r="F355" s="1"/>
    </row>
    <row r="356" spans="3:6" s="27" customFormat="1" ht="12.75">
      <c r="C356" s="1"/>
      <c r="D356" s="1"/>
      <c r="E356" s="1"/>
      <c r="F356" s="1"/>
    </row>
    <row r="357" spans="3:6" s="27" customFormat="1" ht="12.75">
      <c r="C357" s="1"/>
      <c r="D357" s="1"/>
      <c r="E357" s="1"/>
      <c r="F357" s="1"/>
    </row>
    <row r="358" spans="3:6" s="27" customFormat="1" ht="12.75">
      <c r="C358" s="1"/>
      <c r="D358" s="1"/>
      <c r="E358" s="1"/>
      <c r="F358" s="1"/>
    </row>
    <row r="359" spans="3:6" s="27" customFormat="1" ht="12.75">
      <c r="C359" s="1"/>
      <c r="D359" s="1"/>
      <c r="E359" s="1"/>
      <c r="F359" s="1"/>
    </row>
    <row r="360" spans="3:6" s="27" customFormat="1" ht="12.75">
      <c r="C360" s="1"/>
      <c r="D360" s="1"/>
      <c r="E360" s="1"/>
      <c r="F360" s="1"/>
    </row>
    <row r="361" spans="3:6" s="27" customFormat="1" ht="12.75">
      <c r="C361" s="1"/>
      <c r="D361" s="1"/>
      <c r="E361" s="1"/>
      <c r="F361" s="1"/>
    </row>
    <row r="362" spans="3:6" s="27" customFormat="1" ht="12.75">
      <c r="C362" s="1"/>
      <c r="D362" s="1"/>
      <c r="E362" s="1"/>
      <c r="F362" s="1"/>
    </row>
    <row r="363" spans="3:6" s="27" customFormat="1" ht="12.75">
      <c r="C363" s="1"/>
      <c r="D363" s="1"/>
      <c r="E363" s="1"/>
      <c r="F363" s="1"/>
    </row>
    <row r="364" spans="3:6" s="27" customFormat="1" ht="12.75">
      <c r="C364" s="1"/>
      <c r="D364" s="1"/>
      <c r="E364" s="1"/>
      <c r="F364" s="1"/>
    </row>
    <row r="365" spans="3:6" s="27" customFormat="1" ht="12.75">
      <c r="C365" s="1"/>
      <c r="D365" s="1"/>
      <c r="E365" s="1"/>
      <c r="F365" s="1"/>
    </row>
    <row r="366" spans="3:6" s="27" customFormat="1" ht="12.75">
      <c r="C366" s="1"/>
      <c r="D366" s="1"/>
      <c r="E366" s="1"/>
      <c r="F366" s="1"/>
    </row>
    <row r="367" spans="3:6" s="27" customFormat="1" ht="12.75">
      <c r="C367" s="1"/>
      <c r="D367" s="1"/>
      <c r="E367" s="1"/>
      <c r="F367" s="1"/>
    </row>
    <row r="368" spans="3:6" s="27" customFormat="1" ht="12.75">
      <c r="C368" s="1"/>
      <c r="D368" s="1"/>
      <c r="E368" s="1"/>
      <c r="F368" s="1"/>
    </row>
    <row r="369" spans="3:6" s="27" customFormat="1" ht="12.75">
      <c r="C369" s="1"/>
      <c r="D369" s="1"/>
      <c r="E369" s="1"/>
      <c r="F369" s="1"/>
    </row>
    <row r="370" spans="3:6" s="27" customFormat="1" ht="12.75">
      <c r="C370" s="1"/>
      <c r="D370" s="1"/>
      <c r="E370" s="1"/>
      <c r="F370" s="1"/>
    </row>
    <row r="371" spans="3:6" s="27" customFormat="1" ht="12.75">
      <c r="C371" s="1"/>
      <c r="D371" s="1"/>
      <c r="E371" s="1"/>
      <c r="F371" s="1"/>
    </row>
    <row r="372" spans="3:6" s="27" customFormat="1" ht="12.75">
      <c r="C372" s="1"/>
      <c r="D372" s="1"/>
      <c r="E372" s="1"/>
      <c r="F372" s="1"/>
    </row>
    <row r="373" spans="3:6" s="27" customFormat="1" ht="12.75">
      <c r="C373" s="1"/>
      <c r="D373" s="1"/>
      <c r="E373" s="1"/>
      <c r="F373" s="1"/>
    </row>
    <row r="374" spans="3:6" s="27" customFormat="1" ht="12.75">
      <c r="C374" s="1"/>
      <c r="D374" s="1"/>
      <c r="E374" s="1"/>
      <c r="F374" s="1"/>
    </row>
    <row r="375" spans="3:6" s="27" customFormat="1" ht="12.75">
      <c r="C375" s="1"/>
      <c r="D375" s="1"/>
      <c r="E375" s="1"/>
      <c r="F375" s="1"/>
    </row>
    <row r="376" spans="3:6" s="27" customFormat="1" ht="12.75">
      <c r="C376" s="1"/>
      <c r="D376" s="1"/>
      <c r="E376" s="1"/>
      <c r="F376" s="1"/>
    </row>
    <row r="377" spans="3:6" s="27" customFormat="1" ht="12.75">
      <c r="C377" s="1"/>
      <c r="D377" s="1"/>
      <c r="E377" s="1"/>
      <c r="F377" s="1"/>
    </row>
    <row r="378" spans="3:6" s="27" customFormat="1" ht="12.75">
      <c r="C378" s="1"/>
      <c r="D378" s="1"/>
      <c r="E378" s="1"/>
      <c r="F378" s="1"/>
    </row>
    <row r="379" spans="3:6" s="27" customFormat="1" ht="12.75">
      <c r="C379" s="1"/>
      <c r="D379" s="1"/>
      <c r="E379" s="1"/>
      <c r="F379" s="1"/>
    </row>
    <row r="380" spans="3:6" s="27" customFormat="1" ht="12.75">
      <c r="C380" s="1"/>
      <c r="D380" s="1"/>
      <c r="E380" s="1"/>
      <c r="F380" s="1"/>
    </row>
    <row r="381" spans="3:6" s="27" customFormat="1" ht="12.75">
      <c r="C381" s="1"/>
      <c r="D381" s="1"/>
      <c r="E381" s="1"/>
      <c r="F381" s="1"/>
    </row>
    <row r="382" spans="3:6" s="27" customFormat="1" ht="12.75">
      <c r="C382" s="1"/>
      <c r="D382" s="1"/>
      <c r="E382" s="1"/>
      <c r="F382" s="1"/>
    </row>
    <row r="383" spans="3:6" s="27" customFormat="1" ht="12.75">
      <c r="C383" s="1"/>
      <c r="D383" s="1"/>
      <c r="E383" s="1"/>
      <c r="F383" s="1"/>
    </row>
    <row r="384" spans="3:6" s="27" customFormat="1" ht="12.75">
      <c r="C384" s="1"/>
      <c r="D384" s="1"/>
      <c r="E384" s="1"/>
      <c r="F384" s="1"/>
    </row>
    <row r="385" spans="3:6" s="27" customFormat="1" ht="12.75">
      <c r="C385" s="1"/>
      <c r="D385" s="1"/>
      <c r="E385" s="1"/>
      <c r="F385" s="1"/>
    </row>
    <row r="386" spans="3:6" s="27" customFormat="1" ht="12.75">
      <c r="C386" s="1"/>
      <c r="D386" s="1"/>
      <c r="E386" s="1"/>
      <c r="F386" s="1"/>
    </row>
    <row r="387" spans="3:6" s="27" customFormat="1" ht="12.75">
      <c r="C387" s="1"/>
      <c r="D387" s="1"/>
      <c r="E387" s="1"/>
      <c r="F387" s="1"/>
    </row>
    <row r="388" spans="3:6" s="27" customFormat="1" ht="12.75">
      <c r="C388" s="1"/>
      <c r="D388" s="1"/>
      <c r="E388" s="1"/>
      <c r="F388" s="1"/>
    </row>
    <row r="389" spans="3:6" s="27" customFormat="1" ht="12.75">
      <c r="C389" s="1"/>
      <c r="D389" s="1"/>
      <c r="E389" s="1"/>
      <c r="F389" s="1"/>
    </row>
    <row r="390" spans="3:6" s="27" customFormat="1" ht="12.75">
      <c r="C390" s="1"/>
      <c r="D390" s="1"/>
      <c r="E390" s="1"/>
      <c r="F390" s="1"/>
    </row>
    <row r="391" spans="3:6" s="27" customFormat="1" ht="12.75">
      <c r="C391" s="1"/>
      <c r="D391" s="1"/>
      <c r="E391" s="1"/>
      <c r="F391" s="1"/>
    </row>
    <row r="392" spans="3:6" s="27" customFormat="1" ht="12.75">
      <c r="C392" s="1"/>
      <c r="D392" s="1"/>
      <c r="E392" s="1"/>
      <c r="F392" s="1"/>
    </row>
    <row r="393" spans="3:6" s="27" customFormat="1" ht="12.75">
      <c r="C393" s="1"/>
      <c r="D393" s="1"/>
      <c r="E393" s="1"/>
      <c r="F393" s="1"/>
    </row>
    <row r="394" spans="3:6" s="27" customFormat="1" ht="12.75">
      <c r="C394" s="1"/>
      <c r="D394" s="1"/>
      <c r="E394" s="1"/>
      <c r="F394" s="1"/>
    </row>
    <row r="395" spans="3:6" s="27" customFormat="1" ht="12.75">
      <c r="C395" s="1"/>
      <c r="D395" s="1"/>
      <c r="E395" s="1"/>
      <c r="F395" s="1"/>
    </row>
    <row r="396" spans="3:6" s="27" customFormat="1" ht="12.75">
      <c r="C396" s="1"/>
      <c r="D396" s="1"/>
      <c r="E396" s="1"/>
      <c r="F396" s="1"/>
    </row>
    <row r="397" spans="3:6" s="27" customFormat="1" ht="12.75">
      <c r="C397" s="1"/>
      <c r="D397" s="1"/>
      <c r="E397" s="1"/>
      <c r="F397" s="1"/>
    </row>
    <row r="398" spans="3:6" s="27" customFormat="1" ht="12.75">
      <c r="C398" s="1"/>
      <c r="D398" s="1"/>
      <c r="E398" s="1"/>
      <c r="F398" s="1"/>
    </row>
    <row r="399" spans="3:6" s="27" customFormat="1" ht="12.75">
      <c r="C399" s="1"/>
      <c r="D399" s="1"/>
      <c r="E399" s="1"/>
      <c r="F399" s="1"/>
    </row>
    <row r="400" spans="3:6" s="27" customFormat="1" ht="12.75">
      <c r="C400" s="1"/>
      <c r="D400" s="1"/>
      <c r="E400" s="1"/>
      <c r="F400" s="1"/>
    </row>
    <row r="401" spans="3:6" s="27" customFormat="1" ht="12.75">
      <c r="C401" s="1"/>
      <c r="D401" s="1"/>
      <c r="E401" s="1"/>
      <c r="F401" s="1"/>
    </row>
    <row r="402" spans="3:6" s="27" customFormat="1" ht="12.75">
      <c r="C402" s="1"/>
      <c r="D402" s="1"/>
      <c r="E402" s="1"/>
      <c r="F402" s="1"/>
    </row>
    <row r="403" spans="3:6" s="27" customFormat="1" ht="12.75">
      <c r="C403" s="1"/>
      <c r="D403" s="1"/>
      <c r="E403" s="1"/>
      <c r="F403" s="1"/>
    </row>
    <row r="404" spans="3:6" s="27" customFormat="1" ht="12.75">
      <c r="C404" s="1"/>
      <c r="D404" s="1"/>
      <c r="E404" s="1"/>
      <c r="F404" s="1"/>
    </row>
    <row r="405" spans="3:6" s="27" customFormat="1" ht="12.75">
      <c r="C405" s="1"/>
      <c r="D405" s="1"/>
      <c r="E405" s="1"/>
      <c r="F405" s="1"/>
    </row>
    <row r="406" spans="3:6" s="27" customFormat="1" ht="12.75">
      <c r="C406" s="1"/>
      <c r="D406" s="1"/>
      <c r="E406" s="1"/>
      <c r="F406" s="1"/>
    </row>
    <row r="407" spans="3:6" s="27" customFormat="1" ht="12.75">
      <c r="C407" s="1"/>
      <c r="D407" s="1"/>
      <c r="E407" s="1"/>
      <c r="F407" s="1"/>
    </row>
    <row r="408" spans="3:6" s="27" customFormat="1" ht="12.75">
      <c r="C408" s="1"/>
      <c r="D408" s="1"/>
      <c r="E408" s="1"/>
      <c r="F408" s="1"/>
    </row>
    <row r="409" spans="3:6" s="27" customFormat="1" ht="12.75">
      <c r="C409" s="1"/>
      <c r="D409" s="1"/>
      <c r="E409" s="1"/>
      <c r="F409" s="1"/>
    </row>
    <row r="410" spans="3:6" s="27" customFormat="1" ht="12.75">
      <c r="C410" s="1"/>
      <c r="D410" s="1"/>
      <c r="E410" s="1"/>
      <c r="F410" s="1"/>
    </row>
    <row r="411" spans="3:6" s="27" customFormat="1" ht="12.75">
      <c r="C411" s="1"/>
      <c r="D411" s="1"/>
      <c r="E411" s="1"/>
      <c r="F411" s="1"/>
    </row>
    <row r="412" spans="3:6" s="27" customFormat="1" ht="12.75">
      <c r="C412" s="1"/>
      <c r="D412" s="1"/>
      <c r="E412" s="1"/>
      <c r="F412" s="1"/>
    </row>
    <row r="413" spans="3:6" s="27" customFormat="1" ht="12.75">
      <c r="C413" s="1"/>
      <c r="D413" s="1"/>
      <c r="E413" s="1"/>
      <c r="F413" s="1"/>
    </row>
    <row r="414" spans="3:6" s="27" customFormat="1" ht="12.75">
      <c r="C414" s="1"/>
      <c r="D414" s="1"/>
      <c r="E414" s="1"/>
      <c r="F414" s="1"/>
    </row>
    <row r="415" spans="3:6" s="27" customFormat="1" ht="12.75">
      <c r="C415" s="1"/>
      <c r="D415" s="1"/>
      <c r="E415" s="1"/>
      <c r="F415" s="1"/>
    </row>
    <row r="416" spans="3:6" s="27" customFormat="1" ht="12.75">
      <c r="C416" s="1"/>
      <c r="D416" s="1"/>
      <c r="E416" s="1"/>
      <c r="F416" s="1"/>
    </row>
    <row r="417" spans="3:6" s="27" customFormat="1" ht="12.75">
      <c r="C417" s="1"/>
      <c r="D417" s="1"/>
      <c r="E417" s="1"/>
      <c r="F417" s="1"/>
    </row>
    <row r="418" spans="3:6" s="27" customFormat="1" ht="12.75">
      <c r="C418" s="1"/>
      <c r="D418" s="1"/>
      <c r="E418" s="1"/>
      <c r="F418" s="1"/>
    </row>
    <row r="419" spans="3:6" s="27" customFormat="1" ht="12.75">
      <c r="C419" s="1"/>
      <c r="D419" s="1"/>
      <c r="E419" s="1"/>
      <c r="F419" s="1"/>
    </row>
    <row r="420" spans="3:6" s="27" customFormat="1" ht="12.75">
      <c r="C420" s="1"/>
      <c r="D420" s="1"/>
      <c r="E420" s="1"/>
      <c r="F420" s="1"/>
    </row>
    <row r="421" spans="3:6" s="27" customFormat="1" ht="12.75">
      <c r="C421" s="1"/>
      <c r="D421" s="1"/>
      <c r="E421" s="1"/>
      <c r="F421" s="1"/>
    </row>
    <row r="422" spans="3:6" s="27" customFormat="1" ht="12.75">
      <c r="C422" s="1"/>
      <c r="D422" s="1"/>
      <c r="E422" s="1"/>
      <c r="F422" s="1"/>
    </row>
    <row r="423" spans="3:6" s="27" customFormat="1" ht="12.75">
      <c r="C423" s="1"/>
      <c r="D423" s="1"/>
      <c r="E423" s="1"/>
      <c r="F423" s="1"/>
    </row>
    <row r="424" spans="3:6" s="27" customFormat="1" ht="12.75">
      <c r="C424" s="1"/>
      <c r="D424" s="1"/>
      <c r="E424" s="1"/>
      <c r="F424" s="1"/>
    </row>
    <row r="425" spans="3:6" s="27" customFormat="1" ht="12.75">
      <c r="C425" s="1"/>
      <c r="D425" s="1"/>
      <c r="E425" s="1"/>
      <c r="F425" s="1"/>
    </row>
    <row r="426" spans="3:6" s="27" customFormat="1" ht="12.75">
      <c r="C426" s="1"/>
      <c r="D426" s="1"/>
      <c r="E426" s="1"/>
      <c r="F426" s="1"/>
    </row>
    <row r="427" spans="3:6" s="27" customFormat="1" ht="12.75">
      <c r="C427" s="1"/>
      <c r="D427" s="1"/>
      <c r="E427" s="1"/>
      <c r="F427" s="1"/>
    </row>
    <row r="428" spans="3:6" s="27" customFormat="1" ht="12.75">
      <c r="C428" s="1"/>
      <c r="D428" s="1"/>
      <c r="E428" s="1"/>
      <c r="F428" s="1"/>
    </row>
    <row r="429" spans="3:6" s="27" customFormat="1" ht="12.75">
      <c r="C429" s="1"/>
      <c r="D429" s="1"/>
      <c r="E429" s="1"/>
      <c r="F429" s="1"/>
    </row>
    <row r="430" spans="3:6" s="27" customFormat="1" ht="12.75">
      <c r="C430" s="1"/>
      <c r="D430" s="1"/>
      <c r="E430" s="1"/>
      <c r="F430" s="1"/>
    </row>
    <row r="431" spans="3:6" s="27" customFormat="1" ht="12.75">
      <c r="C431" s="1"/>
      <c r="D431" s="1"/>
      <c r="E431" s="1"/>
      <c r="F431" s="1"/>
    </row>
    <row r="432" spans="3:6" s="27" customFormat="1" ht="12.75">
      <c r="C432" s="1"/>
      <c r="D432" s="1"/>
      <c r="E432" s="1"/>
      <c r="F432" s="1"/>
    </row>
    <row r="433" spans="3:6" s="27" customFormat="1" ht="12.75">
      <c r="C433" s="1"/>
      <c r="D433" s="1"/>
      <c r="E433" s="1"/>
      <c r="F433" s="1"/>
    </row>
    <row r="434" spans="3:6" s="27" customFormat="1" ht="12.75">
      <c r="C434" s="1"/>
      <c r="D434" s="1"/>
      <c r="E434" s="1"/>
      <c r="F434" s="1"/>
    </row>
    <row r="435" spans="3:6" s="27" customFormat="1" ht="12.75">
      <c r="C435" s="1"/>
      <c r="D435" s="1"/>
      <c r="E435" s="1"/>
      <c r="F435" s="1"/>
    </row>
    <row r="436" spans="3:6" s="27" customFormat="1" ht="12.75">
      <c r="C436" s="1"/>
      <c r="D436" s="1"/>
      <c r="E436" s="1"/>
      <c r="F436" s="1"/>
    </row>
    <row r="437" spans="3:6" s="27" customFormat="1" ht="12.75">
      <c r="C437" s="1"/>
      <c r="D437" s="1"/>
      <c r="E437" s="1"/>
      <c r="F437" s="1"/>
    </row>
    <row r="438" spans="3:6" s="27" customFormat="1" ht="12.75">
      <c r="C438" s="1"/>
      <c r="D438" s="1"/>
      <c r="E438" s="1"/>
      <c r="F438" s="1"/>
    </row>
    <row r="439" spans="3:6" s="27" customFormat="1" ht="12.75">
      <c r="C439" s="1"/>
      <c r="D439" s="1"/>
      <c r="E439" s="1"/>
      <c r="F439" s="1"/>
    </row>
    <row r="440" spans="3:6" s="27" customFormat="1" ht="12.75">
      <c r="C440" s="1"/>
      <c r="D440" s="1"/>
      <c r="E440" s="1"/>
      <c r="F440" s="1"/>
    </row>
    <row r="441" spans="3:6" s="27" customFormat="1" ht="12.75">
      <c r="C441" s="1"/>
      <c r="D441" s="1"/>
      <c r="E441" s="1"/>
      <c r="F441" s="1"/>
    </row>
    <row r="442" spans="3:6" s="27" customFormat="1" ht="12.75">
      <c r="C442" s="1"/>
      <c r="D442" s="1"/>
      <c r="E442" s="1"/>
      <c r="F442" s="1"/>
    </row>
    <row r="443" spans="3:6" s="27" customFormat="1" ht="12.75">
      <c r="C443" s="1"/>
      <c r="D443" s="1"/>
      <c r="E443" s="1"/>
      <c r="F443" s="1"/>
    </row>
    <row r="444" spans="3:6" s="27" customFormat="1" ht="12.75">
      <c r="C444" s="1"/>
      <c r="D444" s="1"/>
      <c r="E444" s="1"/>
      <c r="F444" s="1"/>
    </row>
    <row r="445" spans="3:6" s="27" customFormat="1" ht="12.75">
      <c r="C445" s="1"/>
      <c r="D445" s="1"/>
      <c r="E445" s="1"/>
      <c r="F445" s="1"/>
    </row>
    <row r="446" spans="3:6" s="27" customFormat="1" ht="12.75">
      <c r="C446" s="1"/>
      <c r="D446" s="1"/>
      <c r="E446" s="1"/>
      <c r="F446" s="1"/>
    </row>
    <row r="447" spans="3:6" s="27" customFormat="1" ht="12.75">
      <c r="C447" s="1"/>
      <c r="D447" s="1"/>
      <c r="E447" s="1"/>
      <c r="F447" s="1"/>
    </row>
    <row r="448" spans="3:6" s="27" customFormat="1" ht="12.75">
      <c r="C448" s="1"/>
      <c r="D448" s="1"/>
      <c r="E448" s="1"/>
      <c r="F448" s="1"/>
    </row>
    <row r="449" spans="3:6" s="27" customFormat="1" ht="12.75">
      <c r="C449" s="1"/>
      <c r="D449" s="1"/>
      <c r="E449" s="1"/>
      <c r="F449" s="1"/>
    </row>
    <row r="450" spans="3:6" s="27" customFormat="1" ht="12.75">
      <c r="C450" s="1"/>
      <c r="D450" s="1"/>
      <c r="E450" s="1"/>
      <c r="F450" s="1"/>
    </row>
    <row r="451" spans="3:6" s="27" customFormat="1" ht="12.75">
      <c r="C451" s="1"/>
      <c r="D451" s="1"/>
      <c r="E451" s="1"/>
      <c r="F451" s="1"/>
    </row>
    <row r="452" spans="3:6" s="27" customFormat="1" ht="12.75">
      <c r="C452" s="1"/>
      <c r="D452" s="1"/>
      <c r="E452" s="1"/>
      <c r="F452" s="1"/>
    </row>
    <row r="453" spans="3:6" s="27" customFormat="1" ht="12.75">
      <c r="C453" s="1"/>
      <c r="D453" s="1"/>
      <c r="E453" s="1"/>
      <c r="F453" s="1"/>
    </row>
    <row r="454" spans="3:6" s="27" customFormat="1" ht="12.75">
      <c r="C454" s="1"/>
      <c r="D454" s="1"/>
      <c r="E454" s="1"/>
      <c r="F454" s="1"/>
    </row>
    <row r="455" spans="3:6" s="27" customFormat="1" ht="12.75">
      <c r="C455" s="1"/>
      <c r="D455" s="1"/>
      <c r="E455" s="1"/>
      <c r="F455" s="1"/>
    </row>
    <row r="456" spans="3:6" s="27" customFormat="1" ht="12.75">
      <c r="C456" s="1"/>
      <c r="D456" s="1"/>
      <c r="E456" s="1"/>
      <c r="F456" s="1"/>
    </row>
    <row r="457" spans="3:6" s="27" customFormat="1" ht="12.75">
      <c r="C457" s="1"/>
      <c r="D457" s="1"/>
      <c r="E457" s="1"/>
      <c r="F457" s="1"/>
    </row>
    <row r="458" spans="3:6" s="27" customFormat="1" ht="12.75">
      <c r="C458" s="1"/>
      <c r="D458" s="1"/>
      <c r="E458" s="1"/>
      <c r="F458" s="1"/>
    </row>
    <row r="459" spans="3:6" s="27" customFormat="1" ht="12.75">
      <c r="C459" s="1"/>
      <c r="D459" s="1"/>
      <c r="E459" s="1"/>
      <c r="F459" s="1"/>
    </row>
    <row r="460" spans="3:6" s="27" customFormat="1" ht="12.75">
      <c r="C460" s="1"/>
      <c r="D460" s="1"/>
      <c r="E460" s="1"/>
      <c r="F460" s="1"/>
    </row>
    <row r="461" spans="3:6" s="27" customFormat="1" ht="12.75">
      <c r="C461" s="1"/>
      <c r="D461" s="1"/>
      <c r="E461" s="1"/>
      <c r="F461" s="1"/>
    </row>
    <row r="462" spans="3:6" s="27" customFormat="1" ht="12.75">
      <c r="C462" s="1"/>
      <c r="D462" s="1"/>
      <c r="E462" s="1"/>
      <c r="F462" s="1"/>
    </row>
    <row r="463" spans="3:6" s="27" customFormat="1" ht="12.75">
      <c r="C463" s="1"/>
      <c r="D463" s="1"/>
      <c r="E463" s="1"/>
      <c r="F463" s="1"/>
    </row>
    <row r="464" spans="3:6" s="27" customFormat="1" ht="12.75">
      <c r="C464" s="1"/>
      <c r="D464" s="1"/>
      <c r="E464" s="1"/>
      <c r="F464" s="1"/>
    </row>
    <row r="465" spans="3:6" s="27" customFormat="1" ht="12.75">
      <c r="C465" s="1"/>
      <c r="D465" s="1"/>
      <c r="E465" s="1"/>
      <c r="F465" s="1"/>
    </row>
    <row r="466" spans="3:6" s="27" customFormat="1" ht="12.75">
      <c r="C466" s="1"/>
      <c r="D466" s="1"/>
      <c r="E466" s="1"/>
      <c r="F466" s="1"/>
    </row>
    <row r="467" spans="3:6" s="27" customFormat="1" ht="12.75">
      <c r="C467" s="1"/>
      <c r="D467" s="1"/>
      <c r="E467" s="1"/>
      <c r="F467" s="1"/>
    </row>
    <row r="468" spans="3:6" s="27" customFormat="1" ht="12.75">
      <c r="C468" s="1"/>
      <c r="D468" s="1"/>
      <c r="E468" s="1"/>
      <c r="F468" s="1"/>
    </row>
    <row r="469" spans="3:6" s="27" customFormat="1" ht="12.75">
      <c r="C469" s="1"/>
      <c r="D469" s="1"/>
      <c r="E469" s="1"/>
      <c r="F469" s="1"/>
    </row>
    <row r="470" spans="3:6" s="27" customFormat="1" ht="12.75">
      <c r="C470" s="1"/>
      <c r="D470" s="1"/>
      <c r="E470" s="1"/>
      <c r="F470" s="1"/>
    </row>
    <row r="471" spans="3:6" s="27" customFormat="1" ht="12.75">
      <c r="C471" s="1"/>
      <c r="D471" s="1"/>
      <c r="E471" s="1"/>
      <c r="F471" s="1"/>
    </row>
    <row r="472" spans="3:6" s="27" customFormat="1" ht="12.75">
      <c r="C472" s="1"/>
      <c r="D472" s="1"/>
      <c r="E472" s="1"/>
      <c r="F472" s="1"/>
    </row>
    <row r="473" spans="3:6" s="27" customFormat="1" ht="12.75">
      <c r="C473" s="1"/>
      <c r="D473" s="1"/>
      <c r="E473" s="1"/>
      <c r="F473" s="1"/>
    </row>
    <row r="474" spans="3:6" s="27" customFormat="1" ht="12.75">
      <c r="C474" s="1"/>
      <c r="D474" s="1"/>
      <c r="E474" s="1"/>
      <c r="F474" s="1"/>
    </row>
    <row r="475" spans="3:6" s="27" customFormat="1" ht="12.75">
      <c r="C475" s="1"/>
      <c r="D475" s="1"/>
      <c r="E475" s="1"/>
      <c r="F475" s="1"/>
    </row>
    <row r="476" spans="3:6" s="27" customFormat="1" ht="12.75">
      <c r="C476" s="1"/>
      <c r="D476" s="1"/>
      <c r="E476" s="1"/>
      <c r="F476" s="1"/>
    </row>
    <row r="477" spans="3:6" s="27" customFormat="1" ht="12.75">
      <c r="C477" s="1"/>
      <c r="D477" s="1"/>
      <c r="E477" s="1"/>
      <c r="F477" s="1"/>
    </row>
    <row r="478" spans="3:6" s="27" customFormat="1" ht="12.75">
      <c r="C478" s="1"/>
      <c r="D478" s="1"/>
      <c r="E478" s="1"/>
      <c r="F478" s="1"/>
    </row>
    <row r="479" spans="3:6" s="27" customFormat="1" ht="12.75">
      <c r="C479" s="1"/>
      <c r="D479" s="1"/>
      <c r="E479" s="1"/>
      <c r="F479" s="1"/>
    </row>
    <row r="480" spans="3:6" s="27" customFormat="1" ht="12.75">
      <c r="C480" s="1"/>
      <c r="D480" s="1"/>
      <c r="E480" s="1"/>
      <c r="F480" s="1"/>
    </row>
    <row r="481" spans="3:6" s="27" customFormat="1" ht="12.75">
      <c r="C481" s="1"/>
      <c r="D481" s="1"/>
      <c r="E481" s="1"/>
      <c r="F481" s="1"/>
    </row>
    <row r="482" spans="3:6" s="27" customFormat="1" ht="12.75">
      <c r="C482" s="1"/>
      <c r="D482" s="1"/>
      <c r="E482" s="1"/>
      <c r="F482" s="1"/>
    </row>
    <row r="483" spans="3:6" s="27" customFormat="1" ht="12.75">
      <c r="C483" s="1"/>
      <c r="D483" s="1"/>
      <c r="E483" s="1"/>
      <c r="F483" s="1"/>
    </row>
    <row r="484" spans="3:6" s="27" customFormat="1" ht="12.75">
      <c r="C484" s="1"/>
      <c r="D484" s="1"/>
      <c r="E484" s="1"/>
      <c r="F484" s="1"/>
    </row>
    <row r="485" spans="3:6" s="27" customFormat="1" ht="12.75">
      <c r="C485" s="1"/>
      <c r="D485" s="1"/>
      <c r="E485" s="1"/>
      <c r="F485" s="1"/>
    </row>
    <row r="486" spans="3:6" s="27" customFormat="1" ht="12.75">
      <c r="C486" s="1"/>
      <c r="D486" s="1"/>
      <c r="E486" s="1"/>
      <c r="F486" s="1"/>
    </row>
    <row r="487" spans="3:6" s="27" customFormat="1" ht="12.75">
      <c r="C487" s="1"/>
      <c r="D487" s="1"/>
      <c r="E487" s="1"/>
      <c r="F487" s="1"/>
    </row>
    <row r="488" spans="3:6" s="27" customFormat="1" ht="12.75">
      <c r="C488" s="1"/>
      <c r="D488" s="1"/>
      <c r="E488" s="1"/>
      <c r="F488" s="1"/>
    </row>
    <row r="489" spans="3:6" s="27" customFormat="1" ht="12.75">
      <c r="C489" s="1"/>
      <c r="D489" s="1"/>
      <c r="E489" s="1"/>
      <c r="F489" s="1"/>
    </row>
    <row r="490" spans="3:6" s="27" customFormat="1" ht="12.75">
      <c r="C490" s="1"/>
      <c r="D490" s="1"/>
      <c r="E490" s="1"/>
      <c r="F490" s="1"/>
    </row>
    <row r="491" spans="3:6" s="27" customFormat="1" ht="12.75">
      <c r="C491" s="1"/>
      <c r="D491" s="1"/>
      <c r="E491" s="1"/>
      <c r="F491" s="1"/>
    </row>
    <row r="492" spans="3:6" s="27" customFormat="1" ht="12.75">
      <c r="C492" s="1"/>
      <c r="D492" s="1"/>
      <c r="E492" s="1"/>
      <c r="F492" s="1"/>
    </row>
    <row r="493" spans="3:6" s="27" customFormat="1" ht="12.75">
      <c r="C493" s="1"/>
      <c r="D493" s="1"/>
      <c r="E493" s="1"/>
      <c r="F493" s="1"/>
    </row>
    <row r="494" spans="3:6" s="27" customFormat="1" ht="12.75">
      <c r="C494" s="1"/>
      <c r="D494" s="1"/>
      <c r="E494" s="1"/>
      <c r="F494" s="1"/>
    </row>
    <row r="495" spans="3:6" s="27" customFormat="1" ht="12.75">
      <c r="C495" s="1"/>
      <c r="D495" s="1"/>
      <c r="E495" s="1"/>
      <c r="F495" s="1"/>
    </row>
    <row r="496" spans="3:6" s="27" customFormat="1" ht="12.75">
      <c r="C496" s="1"/>
      <c r="D496" s="1"/>
      <c r="E496" s="1"/>
      <c r="F496" s="1"/>
    </row>
    <row r="497" spans="3:6" s="27" customFormat="1" ht="12.75">
      <c r="C497" s="1"/>
      <c r="D497" s="1"/>
      <c r="E497" s="1"/>
      <c r="F497" s="1"/>
    </row>
    <row r="498" spans="3:6" s="27" customFormat="1" ht="12.75">
      <c r="C498" s="1"/>
      <c r="D498" s="1"/>
      <c r="E498" s="1"/>
      <c r="F498" s="1"/>
    </row>
    <row r="499" spans="3:6" s="27" customFormat="1" ht="12.75">
      <c r="C499" s="1"/>
      <c r="D499" s="1"/>
      <c r="E499" s="1"/>
      <c r="F499" s="1"/>
    </row>
    <row r="500" spans="3:6" s="27" customFormat="1" ht="12.75">
      <c r="C500" s="1"/>
      <c r="D500" s="1"/>
      <c r="E500" s="1"/>
      <c r="F500" s="1"/>
    </row>
    <row r="501" spans="3:6" s="27" customFormat="1" ht="12.75">
      <c r="C501" s="1"/>
      <c r="D501" s="1"/>
      <c r="E501" s="1"/>
      <c r="F501" s="1"/>
    </row>
    <row r="502" spans="3:6" s="27" customFormat="1" ht="12.75">
      <c r="C502" s="1"/>
      <c r="D502" s="1"/>
      <c r="E502" s="1"/>
      <c r="F502" s="1"/>
    </row>
    <row r="503" spans="3:6" s="27" customFormat="1" ht="12.75">
      <c r="C503" s="1"/>
      <c r="D503" s="1"/>
      <c r="E503" s="1"/>
      <c r="F503" s="1"/>
    </row>
    <row r="504" spans="3:6" s="27" customFormat="1" ht="12.75">
      <c r="C504" s="1"/>
      <c r="D504" s="1"/>
      <c r="E504" s="1"/>
      <c r="F504" s="1"/>
    </row>
    <row r="505" spans="3:6" s="27" customFormat="1" ht="12.75">
      <c r="C505" s="1"/>
      <c r="D505" s="1"/>
      <c r="E505" s="1"/>
      <c r="F505" s="1"/>
    </row>
    <row r="506" spans="3:6" s="27" customFormat="1" ht="12.75">
      <c r="C506" s="1"/>
      <c r="D506" s="1"/>
      <c r="E506" s="1"/>
      <c r="F506" s="1"/>
    </row>
    <row r="507" spans="3:6" s="27" customFormat="1" ht="12.75">
      <c r="C507" s="1"/>
      <c r="D507" s="1"/>
      <c r="E507" s="1"/>
      <c r="F507" s="1"/>
    </row>
    <row r="508" spans="3:6" s="27" customFormat="1" ht="12.75">
      <c r="C508" s="1"/>
      <c r="D508" s="1"/>
      <c r="E508" s="1"/>
      <c r="F508" s="1"/>
    </row>
    <row r="509" spans="3:6" s="27" customFormat="1" ht="12.75">
      <c r="C509" s="1"/>
      <c r="D509" s="1"/>
      <c r="E509" s="1"/>
      <c r="F509" s="1"/>
    </row>
    <row r="510" spans="3:6" s="27" customFormat="1" ht="12.75">
      <c r="C510" s="1"/>
      <c r="D510" s="1"/>
      <c r="E510" s="1"/>
      <c r="F510" s="1"/>
    </row>
    <row r="511" spans="3:6" s="27" customFormat="1" ht="12.75">
      <c r="C511" s="1"/>
      <c r="D511" s="1"/>
      <c r="E511" s="1"/>
      <c r="F511" s="1"/>
    </row>
  </sheetData>
  <sheetProtection/>
  <mergeCells count="4">
    <mergeCell ref="E5:F5"/>
    <mergeCell ref="C7:F7"/>
    <mergeCell ref="C8:F8"/>
    <mergeCell ref="C1:F1"/>
  </mergeCells>
  <printOptions/>
  <pageMargins left="0.7" right="0.7" top="0.75" bottom="0.75" header="0.3" footer="0.3"/>
  <pageSetup fitToHeight="0" fitToWidth="1" horizontalDpi="600" verticalDpi="600" orientation="portrait" paperSize="9" scale="90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tabColor rgb="FF339966"/>
    <pageSetUpPr fitToPage="1"/>
  </sheetPr>
  <dimension ref="B1:F164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27" customWidth="1"/>
    <col min="2" max="2" width="2.75390625" style="57" customWidth="1"/>
    <col min="3" max="3" width="62.625" style="53" customWidth="1"/>
    <col min="4" max="5" width="14.75390625" style="53" customWidth="1"/>
    <col min="6" max="6" width="2.75390625" style="58" customWidth="1"/>
    <col min="7" max="7" width="2.75390625" style="27" customWidth="1"/>
    <col min="8" max="38" width="9.125" style="27" customWidth="1"/>
  </cols>
  <sheetData>
    <row r="1" spans="2:6" ht="13.5" thickBot="1">
      <c r="B1" s="59"/>
      <c r="C1" s="60"/>
      <c r="D1" s="60"/>
      <c r="E1" s="60"/>
      <c r="F1" s="61"/>
    </row>
    <row r="2" spans="2:6" ht="12.75">
      <c r="B2" s="42"/>
      <c r="C2" s="62"/>
      <c r="D2" s="62"/>
      <c r="E2" s="62"/>
      <c r="F2" s="43"/>
    </row>
    <row r="3" spans="2:6" ht="54.75" customHeight="1">
      <c r="B3" s="44"/>
      <c r="C3" s="21"/>
      <c r="D3" s="158" t="s">
        <v>65</v>
      </c>
      <c r="E3" s="158"/>
      <c r="F3" s="45"/>
    </row>
    <row r="4" spans="2:6" ht="12.75">
      <c r="B4" s="44"/>
      <c r="C4" s="21"/>
      <c r="D4" s="21"/>
      <c r="E4" s="21"/>
      <c r="F4" s="45"/>
    </row>
    <row r="5" spans="2:6" ht="24.75" customHeight="1">
      <c r="B5" s="44"/>
      <c r="C5" s="160" t="s">
        <v>66</v>
      </c>
      <c r="D5" s="160"/>
      <c r="E5" s="160"/>
      <c r="F5" s="45"/>
    </row>
    <row r="6" spans="2:6" ht="12.75">
      <c r="B6" s="44"/>
      <c r="C6" s="50"/>
      <c r="D6" s="50"/>
      <c r="E6" s="50"/>
      <c r="F6" s="45"/>
    </row>
    <row r="7" spans="2:6" ht="21">
      <c r="B7" s="48"/>
      <c r="C7" s="104" t="s">
        <v>5</v>
      </c>
      <c r="D7" s="104" t="s">
        <v>7</v>
      </c>
      <c r="E7" s="104" t="s">
        <v>9</v>
      </c>
      <c r="F7" s="49"/>
    </row>
    <row r="8" spans="2:6" ht="12.75">
      <c r="B8" s="48"/>
      <c r="C8" s="25" t="s">
        <v>13</v>
      </c>
      <c r="D8" s="51" t="s">
        <v>14</v>
      </c>
      <c r="E8" s="52">
        <v>0.04</v>
      </c>
      <c r="F8" s="49"/>
    </row>
    <row r="9" spans="2:6" ht="12.75">
      <c r="B9" s="48"/>
      <c r="C9" s="161" t="s">
        <v>6</v>
      </c>
      <c r="D9" s="51">
        <v>2</v>
      </c>
      <c r="E9" s="52">
        <v>0.09</v>
      </c>
      <c r="F9" s="49"/>
    </row>
    <row r="10" spans="2:6" ht="12.75">
      <c r="B10" s="48"/>
      <c r="C10" s="161"/>
      <c r="D10" s="51">
        <v>3</v>
      </c>
      <c r="E10" s="52">
        <v>0.115</v>
      </c>
      <c r="F10" s="49"/>
    </row>
    <row r="11" spans="2:6" ht="12.75">
      <c r="B11" s="48"/>
      <c r="C11" s="161"/>
      <c r="D11" s="51" t="s">
        <v>15</v>
      </c>
      <c r="E11" s="52">
        <v>0.145</v>
      </c>
      <c r="F11" s="49"/>
    </row>
    <row r="12" spans="2:6" ht="13.5" thickBot="1">
      <c r="B12" s="46"/>
      <c r="C12" s="63"/>
      <c r="D12" s="63"/>
      <c r="E12" s="63"/>
      <c r="F12" s="47"/>
    </row>
    <row r="13" spans="2:6" ht="12.75">
      <c r="B13" s="55"/>
      <c r="C13" s="64"/>
      <c r="D13" s="64"/>
      <c r="E13" s="64"/>
      <c r="F13" s="56"/>
    </row>
    <row r="14" spans="2:6" ht="12.75">
      <c r="B14" s="65"/>
      <c r="C14" s="54"/>
      <c r="D14" s="54"/>
      <c r="E14" s="54"/>
      <c r="F14" s="66"/>
    </row>
    <row r="15" spans="2:6" ht="12.75">
      <c r="B15" s="65"/>
      <c r="C15" s="54"/>
      <c r="D15" s="54"/>
      <c r="E15" s="54"/>
      <c r="F15" s="66"/>
    </row>
    <row r="16" spans="2:6" ht="12.75">
      <c r="B16" s="65"/>
      <c r="C16" s="54"/>
      <c r="D16" s="54"/>
      <c r="E16" s="54"/>
      <c r="F16" s="66"/>
    </row>
    <row r="17" spans="2:6" ht="12.75">
      <c r="B17" s="65"/>
      <c r="C17" s="54"/>
      <c r="D17" s="54"/>
      <c r="E17" s="54"/>
      <c r="F17" s="66"/>
    </row>
    <row r="18" spans="2:6" ht="12.75">
      <c r="B18" s="65"/>
      <c r="C18" s="54"/>
      <c r="D18" s="54"/>
      <c r="E18" s="54"/>
      <c r="F18" s="66"/>
    </row>
    <row r="19" spans="2:6" ht="12.75">
      <c r="B19" s="65"/>
      <c r="C19" s="54"/>
      <c r="D19" s="54"/>
      <c r="E19" s="54"/>
      <c r="F19" s="66"/>
    </row>
    <row r="20" spans="2:6" ht="12.75">
      <c r="B20" s="65"/>
      <c r="C20" s="54"/>
      <c r="D20" s="54"/>
      <c r="E20" s="54"/>
      <c r="F20" s="66"/>
    </row>
    <row r="21" spans="2:6" ht="12.75">
      <c r="B21" s="65"/>
      <c r="C21" s="54"/>
      <c r="D21" s="54"/>
      <c r="E21" s="54"/>
      <c r="F21" s="66"/>
    </row>
    <row r="22" spans="2:6" ht="12.75">
      <c r="B22" s="65"/>
      <c r="C22" s="54"/>
      <c r="D22" s="54"/>
      <c r="E22" s="54"/>
      <c r="F22" s="66"/>
    </row>
    <row r="23" spans="2:6" ht="12.75">
      <c r="B23" s="65"/>
      <c r="C23" s="54"/>
      <c r="D23" s="54"/>
      <c r="E23" s="54"/>
      <c r="F23" s="66"/>
    </row>
    <row r="24" spans="2:6" ht="12.75">
      <c r="B24" s="65"/>
      <c r="C24" s="54"/>
      <c r="D24" s="54"/>
      <c r="E24" s="54"/>
      <c r="F24" s="66"/>
    </row>
    <row r="25" spans="2:6" ht="12.75">
      <c r="B25" s="65"/>
      <c r="C25" s="54"/>
      <c r="D25" s="54"/>
      <c r="E25" s="54"/>
      <c r="F25" s="66"/>
    </row>
    <row r="26" spans="2:6" ht="12.75">
      <c r="B26" s="65"/>
      <c r="C26" s="54"/>
      <c r="D26" s="54"/>
      <c r="E26" s="54"/>
      <c r="F26" s="66"/>
    </row>
    <row r="27" spans="2:6" ht="12.75">
      <c r="B27" s="65"/>
      <c r="C27" s="54"/>
      <c r="D27" s="54"/>
      <c r="E27" s="54"/>
      <c r="F27" s="66"/>
    </row>
    <row r="28" spans="2:6" ht="12.75">
      <c r="B28" s="65"/>
      <c r="C28" s="54"/>
      <c r="D28" s="54"/>
      <c r="E28" s="54"/>
      <c r="F28" s="66"/>
    </row>
    <row r="29" spans="2:6" ht="12.75">
      <c r="B29" s="65"/>
      <c r="C29" s="54"/>
      <c r="D29" s="54"/>
      <c r="E29" s="54"/>
      <c r="F29" s="66"/>
    </row>
    <row r="30" spans="2:6" ht="12.75">
      <c r="B30" s="65"/>
      <c r="C30" s="54"/>
      <c r="D30" s="54"/>
      <c r="E30" s="54"/>
      <c r="F30" s="66"/>
    </row>
    <row r="31" spans="2:6" ht="12.75">
      <c r="B31" s="65"/>
      <c r="C31" s="54"/>
      <c r="D31" s="54"/>
      <c r="E31" s="54"/>
      <c r="F31" s="66"/>
    </row>
    <row r="32" spans="2:6" ht="12.75">
      <c r="B32" s="65"/>
      <c r="C32" s="54"/>
      <c r="D32" s="54"/>
      <c r="E32" s="54"/>
      <c r="F32" s="66"/>
    </row>
    <row r="33" spans="2:6" ht="12.75">
      <c r="B33" s="65"/>
      <c r="C33" s="54"/>
      <c r="D33" s="54"/>
      <c r="E33" s="54"/>
      <c r="F33" s="66"/>
    </row>
    <row r="34" spans="2:6" ht="12.75">
      <c r="B34" s="65"/>
      <c r="C34" s="54"/>
      <c r="D34" s="54"/>
      <c r="E34" s="54"/>
      <c r="F34" s="66"/>
    </row>
    <row r="35" spans="2:6" ht="12.75">
      <c r="B35" s="65"/>
      <c r="C35" s="54"/>
      <c r="D35" s="54"/>
      <c r="E35" s="54"/>
      <c r="F35" s="66"/>
    </row>
    <row r="36" spans="2:6" ht="12.75">
      <c r="B36" s="65"/>
      <c r="C36" s="54"/>
      <c r="D36" s="54"/>
      <c r="E36" s="54"/>
      <c r="F36" s="66"/>
    </row>
    <row r="37" spans="2:6" ht="12.75">
      <c r="B37" s="65"/>
      <c r="C37" s="54"/>
      <c r="D37" s="54"/>
      <c r="E37" s="54"/>
      <c r="F37" s="66"/>
    </row>
    <row r="38" spans="2:6" ht="12.75">
      <c r="B38" s="65"/>
      <c r="C38" s="54"/>
      <c r="D38" s="54"/>
      <c r="E38" s="54"/>
      <c r="F38" s="66"/>
    </row>
    <row r="39" spans="2:6" ht="12.75">
      <c r="B39" s="65"/>
      <c r="C39" s="54"/>
      <c r="D39" s="54"/>
      <c r="E39" s="54"/>
      <c r="F39" s="66"/>
    </row>
    <row r="40" spans="2:6" ht="12.75">
      <c r="B40" s="65"/>
      <c r="C40" s="54"/>
      <c r="D40" s="54"/>
      <c r="E40" s="54"/>
      <c r="F40" s="66"/>
    </row>
    <row r="41" spans="2:6" ht="12.75">
      <c r="B41" s="65"/>
      <c r="C41" s="54"/>
      <c r="D41" s="54"/>
      <c r="E41" s="54"/>
      <c r="F41" s="66"/>
    </row>
    <row r="42" spans="2:6" ht="12.75">
      <c r="B42" s="65"/>
      <c r="C42" s="54"/>
      <c r="D42" s="54"/>
      <c r="E42" s="54"/>
      <c r="F42" s="66"/>
    </row>
    <row r="43" spans="2:6" ht="12.75">
      <c r="B43" s="65"/>
      <c r="C43" s="54"/>
      <c r="D43" s="54"/>
      <c r="E43" s="54"/>
      <c r="F43" s="66"/>
    </row>
    <row r="44" spans="2:6" ht="12.75">
      <c r="B44" s="65"/>
      <c r="C44" s="54"/>
      <c r="D44" s="54"/>
      <c r="E44" s="54"/>
      <c r="F44" s="66"/>
    </row>
    <row r="45" spans="2:6" ht="12.75">
      <c r="B45" s="65"/>
      <c r="C45" s="54"/>
      <c r="D45" s="54"/>
      <c r="E45" s="54"/>
      <c r="F45" s="66"/>
    </row>
    <row r="46" spans="2:6" ht="12.75">
      <c r="B46" s="65"/>
      <c r="C46" s="54"/>
      <c r="D46" s="54"/>
      <c r="E46" s="54"/>
      <c r="F46" s="66"/>
    </row>
    <row r="47" spans="2:6" ht="12.75">
      <c r="B47" s="65"/>
      <c r="C47" s="54"/>
      <c r="D47" s="54"/>
      <c r="E47" s="54"/>
      <c r="F47" s="66"/>
    </row>
    <row r="48" spans="2:6" ht="12.75">
      <c r="B48" s="65"/>
      <c r="C48" s="54"/>
      <c r="D48" s="54"/>
      <c r="E48" s="54"/>
      <c r="F48" s="66"/>
    </row>
    <row r="49" spans="2:6" ht="12.75">
      <c r="B49" s="65"/>
      <c r="C49" s="54"/>
      <c r="D49" s="54"/>
      <c r="E49" s="54"/>
      <c r="F49" s="66"/>
    </row>
    <row r="50" spans="2:6" ht="12.75">
      <c r="B50" s="65"/>
      <c r="C50" s="54"/>
      <c r="D50" s="54"/>
      <c r="E50" s="54"/>
      <c r="F50" s="66"/>
    </row>
    <row r="51" spans="2:6" ht="12.75">
      <c r="B51" s="65"/>
      <c r="C51" s="54"/>
      <c r="D51" s="54"/>
      <c r="E51" s="54"/>
      <c r="F51" s="66"/>
    </row>
    <row r="52" spans="2:6" ht="12.75">
      <c r="B52" s="65"/>
      <c r="C52" s="54"/>
      <c r="D52" s="54"/>
      <c r="E52" s="54"/>
      <c r="F52" s="66"/>
    </row>
    <row r="53" spans="2:6" ht="12.75">
      <c r="B53" s="65"/>
      <c r="C53" s="54"/>
      <c r="D53" s="54"/>
      <c r="E53" s="54"/>
      <c r="F53" s="66"/>
    </row>
    <row r="54" spans="2:6" ht="12.75">
      <c r="B54" s="65"/>
      <c r="C54" s="54"/>
      <c r="D54" s="54"/>
      <c r="E54" s="54"/>
      <c r="F54" s="66"/>
    </row>
    <row r="55" spans="2:6" ht="12.75">
      <c r="B55" s="65"/>
      <c r="C55" s="54"/>
      <c r="D55" s="54"/>
      <c r="E55" s="54"/>
      <c r="F55" s="66"/>
    </row>
    <row r="56" spans="2:6" ht="12.75">
      <c r="B56" s="65"/>
      <c r="C56" s="54"/>
      <c r="D56" s="54"/>
      <c r="E56" s="54"/>
      <c r="F56" s="66"/>
    </row>
    <row r="57" spans="2:6" ht="12.75">
      <c r="B57" s="65"/>
      <c r="C57" s="54"/>
      <c r="D57" s="54"/>
      <c r="E57" s="54"/>
      <c r="F57" s="66"/>
    </row>
    <row r="58" spans="2:6" ht="12.75">
      <c r="B58" s="65"/>
      <c r="C58" s="54"/>
      <c r="D58" s="54"/>
      <c r="E58" s="54"/>
      <c r="F58" s="66"/>
    </row>
    <row r="59" spans="2:6" ht="12.75">
      <c r="B59" s="65"/>
      <c r="C59" s="54"/>
      <c r="D59" s="54"/>
      <c r="E59" s="54"/>
      <c r="F59" s="66"/>
    </row>
    <row r="60" spans="2:6" ht="12.75">
      <c r="B60" s="65"/>
      <c r="C60" s="54"/>
      <c r="D60" s="54"/>
      <c r="E60" s="54"/>
      <c r="F60" s="66"/>
    </row>
    <row r="61" spans="2:6" ht="12.75">
      <c r="B61" s="65"/>
      <c r="C61" s="54"/>
      <c r="D61" s="54"/>
      <c r="E61" s="54"/>
      <c r="F61" s="66"/>
    </row>
    <row r="62" spans="2:6" ht="12.75">
      <c r="B62" s="65"/>
      <c r="C62" s="54"/>
      <c r="D62" s="54"/>
      <c r="E62" s="54"/>
      <c r="F62" s="66"/>
    </row>
    <row r="63" spans="2:6" ht="12.75">
      <c r="B63" s="65"/>
      <c r="C63" s="54"/>
      <c r="D63" s="54"/>
      <c r="E63" s="54"/>
      <c r="F63" s="66"/>
    </row>
    <row r="64" spans="2:6" ht="12.75">
      <c r="B64" s="65"/>
      <c r="C64" s="54"/>
      <c r="D64" s="54"/>
      <c r="E64" s="54"/>
      <c r="F64" s="66"/>
    </row>
    <row r="65" spans="2:6" ht="12.75">
      <c r="B65" s="65"/>
      <c r="C65" s="54"/>
      <c r="D65" s="54"/>
      <c r="E65" s="54"/>
      <c r="F65" s="66"/>
    </row>
    <row r="66" spans="2:6" ht="12.75">
      <c r="B66" s="65"/>
      <c r="C66" s="54"/>
      <c r="D66" s="54"/>
      <c r="E66" s="54"/>
      <c r="F66" s="66"/>
    </row>
    <row r="67" spans="2:6" ht="12.75">
      <c r="B67" s="65"/>
      <c r="C67" s="54"/>
      <c r="D67" s="54"/>
      <c r="E67" s="54"/>
      <c r="F67" s="66"/>
    </row>
    <row r="68" spans="2:6" ht="12.75">
      <c r="B68" s="65"/>
      <c r="C68" s="54"/>
      <c r="D68" s="54"/>
      <c r="E68" s="54"/>
      <c r="F68" s="66"/>
    </row>
    <row r="69" spans="2:6" ht="12.75">
      <c r="B69" s="65"/>
      <c r="C69" s="54"/>
      <c r="D69" s="54"/>
      <c r="E69" s="54"/>
      <c r="F69" s="66"/>
    </row>
    <row r="70" spans="2:6" ht="12.75">
      <c r="B70" s="65"/>
      <c r="C70" s="54"/>
      <c r="D70" s="54"/>
      <c r="E70" s="54"/>
      <c r="F70" s="66"/>
    </row>
    <row r="71" spans="2:6" ht="12.75">
      <c r="B71" s="65"/>
      <c r="C71" s="54"/>
      <c r="D71" s="54"/>
      <c r="E71" s="54"/>
      <c r="F71" s="66"/>
    </row>
    <row r="72" spans="2:6" ht="12.75">
      <c r="B72" s="65"/>
      <c r="C72" s="54"/>
      <c r="D72" s="54"/>
      <c r="E72" s="54"/>
      <c r="F72" s="66"/>
    </row>
    <row r="73" spans="2:6" ht="12.75">
      <c r="B73" s="65"/>
      <c r="C73" s="54"/>
      <c r="D73" s="54"/>
      <c r="E73" s="54"/>
      <c r="F73" s="66"/>
    </row>
    <row r="74" spans="2:6" ht="12.75">
      <c r="B74" s="65"/>
      <c r="C74" s="54"/>
      <c r="D74" s="54"/>
      <c r="E74" s="54"/>
      <c r="F74" s="66"/>
    </row>
    <row r="75" spans="2:6" ht="12.75">
      <c r="B75" s="65"/>
      <c r="C75" s="54"/>
      <c r="D75" s="54"/>
      <c r="E75" s="54"/>
      <c r="F75" s="66"/>
    </row>
    <row r="76" spans="2:6" ht="12.75">
      <c r="B76" s="65"/>
      <c r="C76" s="54"/>
      <c r="D76" s="54"/>
      <c r="E76" s="54"/>
      <c r="F76" s="66"/>
    </row>
    <row r="77" spans="2:6" ht="12.75">
      <c r="B77" s="65"/>
      <c r="C77" s="54"/>
      <c r="D77" s="54"/>
      <c r="E77" s="54"/>
      <c r="F77" s="66"/>
    </row>
    <row r="78" spans="2:6" ht="12.75">
      <c r="B78" s="65"/>
      <c r="C78" s="54"/>
      <c r="D78" s="54"/>
      <c r="E78" s="54"/>
      <c r="F78" s="66"/>
    </row>
    <row r="79" spans="2:6" ht="12.75">
      <c r="B79" s="65"/>
      <c r="C79" s="54"/>
      <c r="D79" s="54"/>
      <c r="E79" s="54"/>
      <c r="F79" s="66"/>
    </row>
    <row r="80" spans="2:6" ht="12.75">
      <c r="B80" s="65"/>
      <c r="C80" s="54"/>
      <c r="D80" s="54"/>
      <c r="E80" s="54"/>
      <c r="F80" s="66"/>
    </row>
    <row r="81" spans="2:6" ht="12.75">
      <c r="B81" s="65"/>
      <c r="C81" s="54"/>
      <c r="D81" s="54"/>
      <c r="E81" s="54"/>
      <c r="F81" s="66"/>
    </row>
    <row r="82" spans="2:6" ht="12.75">
      <c r="B82" s="65"/>
      <c r="C82" s="54"/>
      <c r="D82" s="54"/>
      <c r="E82" s="54"/>
      <c r="F82" s="66"/>
    </row>
    <row r="83" spans="2:6" ht="12.75">
      <c r="B83" s="65"/>
      <c r="C83" s="54"/>
      <c r="D83" s="54"/>
      <c r="E83" s="54"/>
      <c r="F83" s="66"/>
    </row>
    <row r="84" spans="2:6" ht="12.75">
      <c r="B84" s="65"/>
      <c r="C84" s="54"/>
      <c r="D84" s="54"/>
      <c r="E84" s="54"/>
      <c r="F84" s="66"/>
    </row>
    <row r="85" spans="2:6" ht="12.75">
      <c r="B85" s="65"/>
      <c r="C85" s="54"/>
      <c r="D85" s="54"/>
      <c r="E85" s="54"/>
      <c r="F85" s="66"/>
    </row>
    <row r="86" spans="2:6" ht="12.75">
      <c r="B86" s="65"/>
      <c r="C86" s="54"/>
      <c r="D86" s="54"/>
      <c r="E86" s="54"/>
      <c r="F86" s="66"/>
    </row>
    <row r="87" spans="2:6" ht="12.75">
      <c r="B87" s="65"/>
      <c r="C87" s="54"/>
      <c r="D87" s="54"/>
      <c r="E87" s="54"/>
      <c r="F87" s="66"/>
    </row>
    <row r="88" spans="2:6" ht="12.75">
      <c r="B88" s="65"/>
      <c r="C88" s="54"/>
      <c r="D88" s="54"/>
      <c r="E88" s="54"/>
      <c r="F88" s="66"/>
    </row>
    <row r="89" spans="2:6" ht="12.75">
      <c r="B89" s="65"/>
      <c r="C89" s="54"/>
      <c r="D89" s="54"/>
      <c r="E89" s="54"/>
      <c r="F89" s="66"/>
    </row>
    <row r="90" spans="2:6" ht="12.75">
      <c r="B90" s="65"/>
      <c r="C90" s="54"/>
      <c r="D90" s="54"/>
      <c r="E90" s="54"/>
      <c r="F90" s="66"/>
    </row>
    <row r="91" spans="2:6" ht="12.75">
      <c r="B91" s="65"/>
      <c r="C91" s="54"/>
      <c r="D91" s="54"/>
      <c r="E91" s="54"/>
      <c r="F91" s="66"/>
    </row>
    <row r="92" spans="2:6" ht="12.75">
      <c r="B92" s="65"/>
      <c r="C92" s="54"/>
      <c r="D92" s="54"/>
      <c r="E92" s="54"/>
      <c r="F92" s="66"/>
    </row>
    <row r="93" spans="2:6" ht="12.75">
      <c r="B93" s="65"/>
      <c r="C93" s="54"/>
      <c r="D93" s="54"/>
      <c r="E93" s="54"/>
      <c r="F93" s="66"/>
    </row>
    <row r="94" spans="2:6" ht="12.75">
      <c r="B94" s="65"/>
      <c r="C94" s="54"/>
      <c r="D94" s="54"/>
      <c r="E94" s="54"/>
      <c r="F94" s="66"/>
    </row>
    <row r="95" spans="2:6" ht="12.75">
      <c r="B95" s="65"/>
      <c r="C95" s="54"/>
      <c r="D95" s="54"/>
      <c r="E95" s="54"/>
      <c r="F95" s="66"/>
    </row>
    <row r="96" spans="2:6" ht="12.75">
      <c r="B96" s="65"/>
      <c r="C96" s="54"/>
      <c r="D96" s="54"/>
      <c r="E96" s="54"/>
      <c r="F96" s="66"/>
    </row>
    <row r="97" spans="2:6" ht="12.75">
      <c r="B97" s="65"/>
      <c r="C97" s="54"/>
      <c r="D97" s="54"/>
      <c r="E97" s="54"/>
      <c r="F97" s="66"/>
    </row>
    <row r="98" spans="2:6" ht="12.75">
      <c r="B98" s="65"/>
      <c r="C98" s="54"/>
      <c r="D98" s="54"/>
      <c r="E98" s="54"/>
      <c r="F98" s="66"/>
    </row>
    <row r="99" spans="2:6" ht="12.75">
      <c r="B99" s="65"/>
      <c r="C99" s="54"/>
      <c r="D99" s="54"/>
      <c r="E99" s="54"/>
      <c r="F99" s="66"/>
    </row>
    <row r="100" spans="2:6" ht="12.75">
      <c r="B100" s="65"/>
      <c r="C100" s="54"/>
      <c r="D100" s="54"/>
      <c r="E100" s="54"/>
      <c r="F100" s="66"/>
    </row>
    <row r="101" spans="2:6" ht="12.75">
      <c r="B101" s="65"/>
      <c r="C101" s="54"/>
      <c r="D101" s="54"/>
      <c r="E101" s="54"/>
      <c r="F101" s="66"/>
    </row>
    <row r="102" spans="2:6" ht="12.75">
      <c r="B102" s="65"/>
      <c r="C102" s="54"/>
      <c r="D102" s="54"/>
      <c r="E102" s="54"/>
      <c r="F102" s="66"/>
    </row>
    <row r="103" spans="2:6" ht="12.75">
      <c r="B103" s="65"/>
      <c r="C103" s="54"/>
      <c r="D103" s="54"/>
      <c r="E103" s="54"/>
      <c r="F103" s="66"/>
    </row>
    <row r="104" spans="2:6" ht="12.75">
      <c r="B104" s="65"/>
      <c r="C104" s="54"/>
      <c r="D104" s="54"/>
      <c r="E104" s="54"/>
      <c r="F104" s="66"/>
    </row>
    <row r="105" spans="2:6" ht="12.75">
      <c r="B105" s="65"/>
      <c r="C105" s="54"/>
      <c r="D105" s="54"/>
      <c r="E105" s="54"/>
      <c r="F105" s="66"/>
    </row>
    <row r="106" spans="2:6" ht="12.75">
      <c r="B106" s="65"/>
      <c r="C106" s="54"/>
      <c r="D106" s="54"/>
      <c r="E106" s="54"/>
      <c r="F106" s="66"/>
    </row>
    <row r="107" spans="2:6" ht="12.75">
      <c r="B107" s="65"/>
      <c r="C107" s="54"/>
      <c r="D107" s="54"/>
      <c r="E107" s="54"/>
      <c r="F107" s="66"/>
    </row>
    <row r="108" spans="2:6" ht="12.75">
      <c r="B108" s="65"/>
      <c r="C108" s="54"/>
      <c r="D108" s="54"/>
      <c r="E108" s="54"/>
      <c r="F108" s="66"/>
    </row>
    <row r="109" spans="2:6" ht="12.75">
      <c r="B109" s="65"/>
      <c r="C109" s="54"/>
      <c r="D109" s="54"/>
      <c r="E109" s="54"/>
      <c r="F109" s="66"/>
    </row>
    <row r="110" spans="2:6" ht="12.75">
      <c r="B110" s="65"/>
      <c r="C110" s="54"/>
      <c r="D110" s="54"/>
      <c r="E110" s="54"/>
      <c r="F110" s="66"/>
    </row>
    <row r="111" spans="2:6" ht="12.75">
      <c r="B111" s="65"/>
      <c r="C111" s="54"/>
      <c r="D111" s="54"/>
      <c r="E111" s="54"/>
      <c r="F111" s="66"/>
    </row>
    <row r="112" spans="2:6" ht="12.75">
      <c r="B112" s="65"/>
      <c r="C112" s="54"/>
      <c r="D112" s="54"/>
      <c r="E112" s="54"/>
      <c r="F112" s="66"/>
    </row>
    <row r="113" spans="2:6" ht="12.75">
      <c r="B113" s="65"/>
      <c r="C113" s="54"/>
      <c r="D113" s="54"/>
      <c r="E113" s="54"/>
      <c r="F113" s="66"/>
    </row>
    <row r="114" spans="2:6" ht="12.75">
      <c r="B114" s="65"/>
      <c r="C114" s="54"/>
      <c r="D114" s="54"/>
      <c r="E114" s="54"/>
      <c r="F114" s="66"/>
    </row>
    <row r="115" spans="2:6" ht="12.75">
      <c r="B115" s="65"/>
      <c r="C115" s="54"/>
      <c r="D115" s="54"/>
      <c r="E115" s="54"/>
      <c r="F115" s="66"/>
    </row>
    <row r="116" spans="2:6" ht="12.75">
      <c r="B116" s="65"/>
      <c r="C116" s="54"/>
      <c r="D116" s="54"/>
      <c r="E116" s="54"/>
      <c r="F116" s="66"/>
    </row>
    <row r="117" spans="2:6" ht="12.75">
      <c r="B117" s="65"/>
      <c r="C117" s="54"/>
      <c r="D117" s="54"/>
      <c r="E117" s="54"/>
      <c r="F117" s="66"/>
    </row>
    <row r="118" spans="2:6" ht="12.75">
      <c r="B118" s="65"/>
      <c r="C118" s="54"/>
      <c r="D118" s="54"/>
      <c r="E118" s="54"/>
      <c r="F118" s="66"/>
    </row>
    <row r="119" spans="2:6" ht="12.75">
      <c r="B119" s="65"/>
      <c r="C119" s="54"/>
      <c r="D119" s="54"/>
      <c r="E119" s="54"/>
      <c r="F119" s="66"/>
    </row>
    <row r="120" spans="2:6" ht="12.75">
      <c r="B120" s="65"/>
      <c r="C120" s="54"/>
      <c r="D120" s="54"/>
      <c r="E120" s="54"/>
      <c r="F120" s="66"/>
    </row>
    <row r="121" spans="2:6" ht="12.75">
      <c r="B121" s="65"/>
      <c r="C121" s="54"/>
      <c r="D121" s="54"/>
      <c r="E121" s="54"/>
      <c r="F121" s="66"/>
    </row>
    <row r="122" spans="2:6" ht="12.75">
      <c r="B122" s="65"/>
      <c r="C122" s="54"/>
      <c r="D122" s="54"/>
      <c r="E122" s="54"/>
      <c r="F122" s="66"/>
    </row>
    <row r="123" spans="2:6" ht="12.75">
      <c r="B123" s="65"/>
      <c r="C123" s="54"/>
      <c r="D123" s="54"/>
      <c r="E123" s="54"/>
      <c r="F123" s="66"/>
    </row>
    <row r="124" spans="2:6" ht="12.75">
      <c r="B124" s="65"/>
      <c r="C124" s="54"/>
      <c r="D124" s="54"/>
      <c r="E124" s="54"/>
      <c r="F124" s="66"/>
    </row>
    <row r="125" spans="2:6" ht="12.75">
      <c r="B125" s="65"/>
      <c r="C125" s="54"/>
      <c r="D125" s="54"/>
      <c r="E125" s="54"/>
      <c r="F125" s="66"/>
    </row>
    <row r="126" spans="2:6" ht="12.75">
      <c r="B126" s="65"/>
      <c r="C126" s="54"/>
      <c r="D126" s="54"/>
      <c r="E126" s="54"/>
      <c r="F126" s="66"/>
    </row>
    <row r="127" spans="2:6" ht="12.75">
      <c r="B127" s="65"/>
      <c r="C127" s="54"/>
      <c r="D127" s="54"/>
      <c r="E127" s="54"/>
      <c r="F127" s="66"/>
    </row>
    <row r="128" spans="2:6" ht="12.75">
      <c r="B128" s="65"/>
      <c r="C128" s="54"/>
      <c r="D128" s="54"/>
      <c r="E128" s="54"/>
      <c r="F128" s="66"/>
    </row>
    <row r="129" spans="2:6" ht="12.75">
      <c r="B129" s="65"/>
      <c r="C129" s="54"/>
      <c r="D129" s="54"/>
      <c r="E129" s="54"/>
      <c r="F129" s="66"/>
    </row>
    <row r="130" spans="2:6" ht="12.75">
      <c r="B130" s="65"/>
      <c r="C130" s="54"/>
      <c r="D130" s="54"/>
      <c r="E130" s="54"/>
      <c r="F130" s="66"/>
    </row>
    <row r="131" spans="2:6" ht="12.75">
      <c r="B131" s="65"/>
      <c r="C131" s="54"/>
      <c r="D131" s="54"/>
      <c r="E131" s="54"/>
      <c r="F131" s="66"/>
    </row>
    <row r="132" spans="2:6" ht="12.75">
      <c r="B132" s="65"/>
      <c r="C132" s="54"/>
      <c r="D132" s="54"/>
      <c r="E132" s="54"/>
      <c r="F132" s="66"/>
    </row>
    <row r="133" spans="2:6" ht="12.75">
      <c r="B133" s="65"/>
      <c r="C133" s="54"/>
      <c r="D133" s="54"/>
      <c r="E133" s="54"/>
      <c r="F133" s="66"/>
    </row>
    <row r="134" spans="2:6" ht="12.75">
      <c r="B134" s="65"/>
      <c r="C134" s="54"/>
      <c r="D134" s="54"/>
      <c r="E134" s="54"/>
      <c r="F134" s="66"/>
    </row>
    <row r="135" spans="2:6" ht="12.75">
      <c r="B135" s="65"/>
      <c r="C135" s="54"/>
      <c r="D135" s="54"/>
      <c r="E135" s="54"/>
      <c r="F135" s="66"/>
    </row>
    <row r="136" spans="2:6" ht="12.75">
      <c r="B136" s="65"/>
      <c r="C136" s="54"/>
      <c r="D136" s="54"/>
      <c r="E136" s="54"/>
      <c r="F136" s="66"/>
    </row>
    <row r="137" spans="2:6" ht="12.75">
      <c r="B137" s="65"/>
      <c r="C137" s="54"/>
      <c r="D137" s="54"/>
      <c r="E137" s="54"/>
      <c r="F137" s="66"/>
    </row>
    <row r="138" spans="2:6" ht="12.75">
      <c r="B138" s="65"/>
      <c r="C138" s="54"/>
      <c r="D138" s="54"/>
      <c r="E138" s="54"/>
      <c r="F138" s="66"/>
    </row>
    <row r="139" spans="2:6" ht="12.75">
      <c r="B139" s="65"/>
      <c r="C139" s="54"/>
      <c r="D139" s="54"/>
      <c r="E139" s="54"/>
      <c r="F139" s="66"/>
    </row>
    <row r="140" spans="2:6" ht="12.75">
      <c r="B140" s="65"/>
      <c r="C140" s="54"/>
      <c r="D140" s="54"/>
      <c r="E140" s="54"/>
      <c r="F140" s="66"/>
    </row>
    <row r="141" spans="2:6" ht="12.75">
      <c r="B141" s="65"/>
      <c r="C141" s="54"/>
      <c r="D141" s="54"/>
      <c r="E141" s="54"/>
      <c r="F141" s="66"/>
    </row>
    <row r="142" spans="2:6" ht="12.75">
      <c r="B142" s="65"/>
      <c r="C142" s="54"/>
      <c r="D142" s="54"/>
      <c r="E142" s="54"/>
      <c r="F142" s="66"/>
    </row>
    <row r="143" spans="2:6" ht="12.75">
      <c r="B143" s="65"/>
      <c r="C143" s="54"/>
      <c r="D143" s="54"/>
      <c r="E143" s="54"/>
      <c r="F143" s="66"/>
    </row>
    <row r="144" spans="2:6" ht="12.75">
      <c r="B144" s="65"/>
      <c r="C144" s="54"/>
      <c r="D144" s="54"/>
      <c r="E144" s="54"/>
      <c r="F144" s="66"/>
    </row>
    <row r="145" spans="2:6" ht="12.75">
      <c r="B145" s="65"/>
      <c r="C145" s="54"/>
      <c r="D145" s="54"/>
      <c r="E145" s="54"/>
      <c r="F145" s="66"/>
    </row>
    <row r="146" spans="2:6" ht="12.75">
      <c r="B146" s="65"/>
      <c r="C146" s="54"/>
      <c r="D146" s="54"/>
      <c r="E146" s="54"/>
      <c r="F146" s="66"/>
    </row>
    <row r="147" spans="2:6" ht="12.75">
      <c r="B147" s="65"/>
      <c r="C147" s="54"/>
      <c r="D147" s="54"/>
      <c r="E147" s="54"/>
      <c r="F147" s="66"/>
    </row>
    <row r="148" spans="2:6" ht="12.75">
      <c r="B148" s="65"/>
      <c r="C148" s="54"/>
      <c r="D148" s="54"/>
      <c r="E148" s="54"/>
      <c r="F148" s="66"/>
    </row>
    <row r="149" spans="2:6" ht="12.75">
      <c r="B149" s="65"/>
      <c r="C149" s="54"/>
      <c r="D149" s="54"/>
      <c r="E149" s="54"/>
      <c r="F149" s="66"/>
    </row>
    <row r="150" spans="2:6" ht="12.75">
      <c r="B150" s="65"/>
      <c r="C150" s="54"/>
      <c r="D150" s="54"/>
      <c r="E150" s="54"/>
      <c r="F150" s="66"/>
    </row>
    <row r="151" spans="2:6" ht="12.75">
      <c r="B151" s="65"/>
      <c r="C151" s="54"/>
      <c r="D151" s="54"/>
      <c r="E151" s="54"/>
      <c r="F151" s="66"/>
    </row>
    <row r="152" spans="2:6" ht="12.75">
      <c r="B152" s="65"/>
      <c r="C152" s="54"/>
      <c r="D152" s="54"/>
      <c r="E152" s="54"/>
      <c r="F152" s="66"/>
    </row>
    <row r="153" spans="2:6" ht="12.75">
      <c r="B153" s="65"/>
      <c r="C153" s="54"/>
      <c r="D153" s="54"/>
      <c r="E153" s="54"/>
      <c r="F153" s="66"/>
    </row>
    <row r="154" spans="2:6" ht="12.75">
      <c r="B154" s="65"/>
      <c r="C154" s="54"/>
      <c r="D154" s="54"/>
      <c r="E154" s="54"/>
      <c r="F154" s="66"/>
    </row>
    <row r="155" spans="2:6" ht="12.75">
      <c r="B155" s="65"/>
      <c r="C155" s="54"/>
      <c r="D155" s="54"/>
      <c r="E155" s="54"/>
      <c r="F155" s="66"/>
    </row>
    <row r="156" spans="2:6" ht="12.75">
      <c r="B156" s="65"/>
      <c r="C156" s="54"/>
      <c r="D156" s="54"/>
      <c r="E156" s="54"/>
      <c r="F156" s="66"/>
    </row>
    <row r="157" spans="2:6" ht="12.75">
      <c r="B157" s="65"/>
      <c r="C157" s="54"/>
      <c r="D157" s="54"/>
      <c r="E157" s="54"/>
      <c r="F157" s="66"/>
    </row>
    <row r="158" spans="2:6" ht="12.75">
      <c r="B158" s="65"/>
      <c r="C158" s="54"/>
      <c r="D158" s="54"/>
      <c r="E158" s="54"/>
      <c r="F158" s="66"/>
    </row>
    <row r="159" spans="2:6" ht="12.75">
      <c r="B159" s="65"/>
      <c r="C159" s="54"/>
      <c r="D159" s="54"/>
      <c r="E159" s="54"/>
      <c r="F159" s="66"/>
    </row>
    <row r="160" spans="2:6" ht="12.75">
      <c r="B160" s="65"/>
      <c r="C160" s="54"/>
      <c r="D160" s="54"/>
      <c r="E160" s="54"/>
      <c r="F160" s="66"/>
    </row>
    <row r="161" spans="2:6" ht="12.75">
      <c r="B161" s="65"/>
      <c r="C161" s="54"/>
      <c r="D161" s="54"/>
      <c r="E161" s="54"/>
      <c r="F161" s="66"/>
    </row>
    <row r="162" spans="2:6" ht="12.75">
      <c r="B162" s="65"/>
      <c r="C162" s="54"/>
      <c r="D162" s="54"/>
      <c r="E162" s="54"/>
      <c r="F162" s="66"/>
    </row>
    <row r="163" spans="2:6" ht="12.75">
      <c r="B163" s="65"/>
      <c r="C163" s="54"/>
      <c r="D163" s="54"/>
      <c r="E163" s="54"/>
      <c r="F163" s="66"/>
    </row>
    <row r="164" spans="2:6" ht="12.75">
      <c r="B164" s="65"/>
      <c r="C164" s="54"/>
      <c r="D164" s="54"/>
      <c r="E164" s="54"/>
      <c r="F164" s="66"/>
    </row>
  </sheetData>
  <sheetProtection/>
  <mergeCells count="3">
    <mergeCell ref="D3:E3"/>
    <mergeCell ref="C5:E5"/>
    <mergeCell ref="C9:C11"/>
  </mergeCells>
  <printOptions/>
  <pageMargins left="0.7" right="0.7" top="0.75" bottom="0.75" header="0.3" footer="0.3"/>
  <pageSetup fitToHeight="0" fitToWidth="1" horizontalDpi="600" verticalDpi="600" orientation="portrait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43"/>
  </sheetPr>
  <dimension ref="B1:D251"/>
  <sheetViews>
    <sheetView zoomScalePageLayoutView="0" workbookViewId="0" topLeftCell="A1">
      <pane ySplit="1" topLeftCell="A33" activePane="bottomLeft" state="frozen"/>
      <selection pane="topLeft" activeCell="A1" sqref="A1"/>
      <selection pane="bottomLeft" activeCell="C209" sqref="C209"/>
    </sheetView>
  </sheetViews>
  <sheetFormatPr defaultColWidth="9.00390625" defaultRowHeight="12" customHeight="1"/>
  <cols>
    <col min="1" max="2" width="2.75390625" style="2" customWidth="1"/>
    <col min="3" max="3" width="102.25390625" style="2" customWidth="1"/>
    <col min="4" max="23" width="2.75390625" style="2" customWidth="1"/>
    <col min="24" max="16384" width="9.125" style="2" customWidth="1"/>
  </cols>
  <sheetData>
    <row r="1" ht="15" customHeight="1" thickBot="1">
      <c r="C1" s="18" t="s">
        <v>0</v>
      </c>
    </row>
    <row r="2" spans="2:4" ht="12" customHeight="1">
      <c r="B2" s="3"/>
      <c r="C2" s="4"/>
      <c r="D2" s="5"/>
    </row>
    <row r="3" spans="2:4" ht="12" customHeight="1">
      <c r="B3" s="6"/>
      <c r="C3" s="12"/>
      <c r="D3" s="8"/>
    </row>
    <row r="4" spans="2:4" ht="12" customHeight="1">
      <c r="B4" s="6"/>
      <c r="C4" s="12"/>
      <c r="D4" s="8"/>
    </row>
    <row r="5" spans="2:4" ht="12" customHeight="1">
      <c r="B5" s="6"/>
      <c r="C5" s="12"/>
      <c r="D5" s="8"/>
    </row>
    <row r="6" spans="2:4" ht="12" customHeight="1">
      <c r="B6" s="6"/>
      <c r="C6" s="12"/>
      <c r="D6" s="8"/>
    </row>
    <row r="7" spans="2:4" ht="12" customHeight="1">
      <c r="B7" s="6"/>
      <c r="C7" s="12"/>
      <c r="D7" s="8"/>
    </row>
    <row r="8" spans="2:4" ht="12" customHeight="1">
      <c r="B8" s="6"/>
      <c r="C8" s="7"/>
      <c r="D8" s="8"/>
    </row>
    <row r="9" spans="2:4" ht="12" customHeight="1">
      <c r="B9" s="6"/>
      <c r="C9" s="13"/>
      <c r="D9" s="8"/>
    </row>
    <row r="10" spans="2:4" ht="12" customHeight="1">
      <c r="B10" s="6"/>
      <c r="C10" s="13"/>
      <c r="D10" s="8"/>
    </row>
    <row r="11" spans="2:4" ht="12" customHeight="1">
      <c r="B11" s="6"/>
      <c r="C11" s="7"/>
      <c r="D11" s="8"/>
    </row>
    <row r="12" spans="2:4" ht="12" customHeight="1">
      <c r="B12" s="6"/>
      <c r="C12" s="14"/>
      <c r="D12" s="8"/>
    </row>
    <row r="13" spans="2:4" ht="12" customHeight="1">
      <c r="B13" s="6"/>
      <c r="C13" s="14"/>
      <c r="D13" s="8"/>
    </row>
    <row r="14" spans="2:4" ht="12" customHeight="1">
      <c r="B14" s="6"/>
      <c r="C14" s="12"/>
      <c r="D14" s="8"/>
    </row>
    <row r="15" spans="2:4" ht="12.75">
      <c r="B15" s="6"/>
      <c r="C15" s="17"/>
      <c r="D15" s="8"/>
    </row>
    <row r="16" spans="2:4" ht="12" customHeight="1">
      <c r="B16" s="6"/>
      <c r="C16" s="17"/>
      <c r="D16" s="8"/>
    </row>
    <row r="17" spans="2:4" ht="12" customHeight="1">
      <c r="B17" s="6"/>
      <c r="C17" s="17"/>
      <c r="D17" s="8"/>
    </row>
    <row r="18" spans="2:4" ht="12" customHeight="1">
      <c r="B18" s="6"/>
      <c r="C18" s="17"/>
      <c r="D18" s="8"/>
    </row>
    <row r="19" spans="2:4" ht="12.75">
      <c r="B19" s="6"/>
      <c r="C19" s="17"/>
      <c r="D19" s="8"/>
    </row>
    <row r="20" spans="2:4" ht="12.75">
      <c r="B20" s="6"/>
      <c r="C20" s="17"/>
      <c r="D20" s="8"/>
    </row>
    <row r="21" spans="2:4" ht="12" customHeight="1">
      <c r="B21" s="6"/>
      <c r="C21" s="17"/>
      <c r="D21" s="8"/>
    </row>
    <row r="22" spans="2:4" ht="12.75">
      <c r="B22" s="6"/>
      <c r="C22" s="17"/>
      <c r="D22" s="8"/>
    </row>
    <row r="23" spans="2:4" ht="12" customHeight="1">
      <c r="B23" s="6"/>
      <c r="C23" s="17"/>
      <c r="D23" s="8"/>
    </row>
    <row r="24" spans="2:4" ht="12.75">
      <c r="B24" s="6"/>
      <c r="C24" s="17"/>
      <c r="D24" s="8"/>
    </row>
    <row r="25" spans="2:4" ht="12.75">
      <c r="B25" s="6"/>
      <c r="C25" s="17"/>
      <c r="D25" s="8"/>
    </row>
    <row r="26" spans="2:4" ht="12.75">
      <c r="B26" s="6"/>
      <c r="C26" s="17"/>
      <c r="D26" s="8"/>
    </row>
    <row r="27" spans="2:4" ht="12.75">
      <c r="B27" s="6"/>
      <c r="C27" s="17"/>
      <c r="D27" s="8"/>
    </row>
    <row r="28" spans="2:4" ht="12.75">
      <c r="B28" s="6"/>
      <c r="C28" s="17"/>
      <c r="D28" s="8"/>
    </row>
    <row r="29" spans="2:4" ht="12.75">
      <c r="B29" s="6"/>
      <c r="C29" s="17"/>
      <c r="D29" s="8"/>
    </row>
    <row r="30" spans="2:4" ht="12.75">
      <c r="B30" s="6"/>
      <c r="C30" s="17"/>
      <c r="D30" s="8"/>
    </row>
    <row r="31" spans="2:4" ht="12" customHeight="1">
      <c r="B31" s="6"/>
      <c r="C31" s="17"/>
      <c r="D31" s="8"/>
    </row>
    <row r="32" spans="2:4" ht="12.75">
      <c r="B32" s="6"/>
      <c r="C32" s="17"/>
      <c r="D32" s="8"/>
    </row>
    <row r="33" spans="2:4" ht="12" customHeight="1">
      <c r="B33" s="6"/>
      <c r="C33" s="12"/>
      <c r="D33" s="8"/>
    </row>
    <row r="34" spans="2:4" ht="12" customHeight="1">
      <c r="B34" s="6"/>
      <c r="C34" s="14"/>
      <c r="D34" s="8"/>
    </row>
    <row r="35" spans="2:4" ht="12" customHeight="1">
      <c r="B35" s="6"/>
      <c r="C35" s="14"/>
      <c r="D35" s="8"/>
    </row>
    <row r="36" spans="2:4" ht="12" customHeight="1">
      <c r="B36" s="6"/>
      <c r="C36" s="12"/>
      <c r="D36" s="8"/>
    </row>
    <row r="37" spans="2:4" ht="12.75">
      <c r="B37" s="6"/>
      <c r="C37" s="17"/>
      <c r="D37" s="8"/>
    </row>
    <row r="38" spans="2:4" ht="12.75">
      <c r="B38" s="6"/>
      <c r="C38" s="17"/>
      <c r="D38" s="8"/>
    </row>
    <row r="39" spans="2:4" ht="12" customHeight="1">
      <c r="B39" s="6"/>
      <c r="C39" s="17"/>
      <c r="D39" s="8"/>
    </row>
    <row r="40" spans="2:4" ht="12.75">
      <c r="B40" s="6"/>
      <c r="C40" s="17"/>
      <c r="D40" s="8"/>
    </row>
    <row r="41" spans="2:4" ht="12.75">
      <c r="B41" s="6"/>
      <c r="C41" s="17"/>
      <c r="D41" s="8"/>
    </row>
    <row r="42" spans="2:4" ht="12" customHeight="1">
      <c r="B42" s="6"/>
      <c r="C42" s="17"/>
      <c r="D42" s="8"/>
    </row>
    <row r="43" spans="2:4" ht="12.75">
      <c r="B43" s="6"/>
      <c r="C43" s="17"/>
      <c r="D43" s="8"/>
    </row>
    <row r="44" spans="2:4" ht="12.75">
      <c r="B44" s="6"/>
      <c r="C44" s="17"/>
      <c r="D44" s="8"/>
    </row>
    <row r="45" spans="2:4" ht="12.75">
      <c r="B45" s="6"/>
      <c r="C45" s="17"/>
      <c r="D45" s="8"/>
    </row>
    <row r="46" spans="2:4" ht="12" customHeight="1">
      <c r="B46" s="6"/>
      <c r="C46" s="17"/>
      <c r="D46" s="8"/>
    </row>
    <row r="47" spans="2:4" ht="12" customHeight="1">
      <c r="B47" s="6"/>
      <c r="C47" s="17"/>
      <c r="D47" s="8"/>
    </row>
    <row r="48" spans="2:4" ht="12" customHeight="1">
      <c r="B48" s="6"/>
      <c r="C48" s="17"/>
      <c r="D48" s="8"/>
    </row>
    <row r="49" spans="2:4" ht="12.75">
      <c r="B49" s="6"/>
      <c r="C49" s="17"/>
      <c r="D49" s="8"/>
    </row>
    <row r="50" spans="2:4" ht="12.75">
      <c r="B50" s="6"/>
      <c r="C50" s="17"/>
      <c r="D50" s="8"/>
    </row>
    <row r="51" spans="2:4" ht="12.75">
      <c r="B51" s="6"/>
      <c r="C51" s="17"/>
      <c r="D51" s="8"/>
    </row>
    <row r="52" spans="2:4" ht="12" customHeight="1">
      <c r="B52" s="6"/>
      <c r="C52" s="17"/>
      <c r="D52" s="8"/>
    </row>
    <row r="53" spans="2:4" ht="12.75">
      <c r="B53" s="6"/>
      <c r="C53" s="17"/>
      <c r="D53" s="8"/>
    </row>
    <row r="54" spans="2:4" ht="12.75">
      <c r="B54" s="6"/>
      <c r="C54" s="17"/>
      <c r="D54" s="8"/>
    </row>
    <row r="55" spans="2:4" ht="12.75">
      <c r="B55" s="6"/>
      <c r="C55" s="17"/>
      <c r="D55" s="8"/>
    </row>
    <row r="56" spans="2:4" ht="12.75">
      <c r="B56" s="6"/>
      <c r="C56" s="17"/>
      <c r="D56" s="8"/>
    </row>
    <row r="57" spans="2:4" ht="12.75">
      <c r="B57" s="6"/>
      <c r="C57" s="17"/>
      <c r="D57" s="8"/>
    </row>
    <row r="58" spans="2:4" ht="12.75">
      <c r="B58" s="6"/>
      <c r="C58" s="17"/>
      <c r="D58" s="8"/>
    </row>
    <row r="59" spans="2:4" ht="12" customHeight="1">
      <c r="B59" s="6"/>
      <c r="C59" s="17"/>
      <c r="D59" s="8"/>
    </row>
    <row r="60" spans="2:4" ht="12" customHeight="1">
      <c r="B60" s="6"/>
      <c r="C60" s="17"/>
      <c r="D60" s="8"/>
    </row>
    <row r="61" spans="2:4" ht="12.75">
      <c r="B61" s="6"/>
      <c r="C61" s="17"/>
      <c r="D61" s="8"/>
    </row>
    <row r="62" spans="2:4" ht="12.75">
      <c r="B62" s="6"/>
      <c r="C62" s="17"/>
      <c r="D62" s="8"/>
    </row>
    <row r="63" spans="2:4" ht="12.75">
      <c r="B63" s="6"/>
      <c r="C63" s="17"/>
      <c r="D63" s="8"/>
    </row>
    <row r="64" spans="2:4" ht="12" customHeight="1">
      <c r="B64" s="6"/>
      <c r="C64" s="17"/>
      <c r="D64" s="8"/>
    </row>
    <row r="65" spans="2:4" ht="12.75">
      <c r="B65" s="6"/>
      <c r="C65" s="17"/>
      <c r="D65" s="8"/>
    </row>
    <row r="66" spans="2:4" ht="112.5" customHeight="1">
      <c r="B66" s="6"/>
      <c r="C66" s="17"/>
      <c r="D66" s="8"/>
    </row>
    <row r="67" spans="2:4" ht="12.75">
      <c r="B67" s="6"/>
      <c r="C67" s="17"/>
      <c r="D67" s="8"/>
    </row>
    <row r="68" spans="2:4" ht="12.75">
      <c r="B68" s="6"/>
      <c r="C68" s="17"/>
      <c r="D68" s="8"/>
    </row>
    <row r="69" spans="2:4" ht="12" customHeight="1">
      <c r="B69" s="6"/>
      <c r="C69" s="17"/>
      <c r="D69" s="8"/>
    </row>
    <row r="70" spans="2:4" ht="26.25" customHeight="1">
      <c r="B70" s="6"/>
      <c r="C70" s="12"/>
      <c r="D70" s="8"/>
    </row>
    <row r="71" spans="2:4" ht="12" customHeight="1">
      <c r="B71" s="6"/>
      <c r="C71" s="14"/>
      <c r="D71" s="8"/>
    </row>
    <row r="72" spans="2:4" ht="12" customHeight="1">
      <c r="B72" s="6"/>
      <c r="C72" s="14"/>
      <c r="D72" s="8"/>
    </row>
    <row r="73" spans="2:4" ht="12" customHeight="1">
      <c r="B73" s="6"/>
      <c r="C73" s="12"/>
      <c r="D73" s="8"/>
    </row>
    <row r="74" spans="2:4" ht="12.75">
      <c r="B74" s="6"/>
      <c r="C74" s="17"/>
      <c r="D74" s="8"/>
    </row>
    <row r="75" spans="2:4" ht="12.75">
      <c r="B75" s="6"/>
      <c r="C75" s="17"/>
      <c r="D75" s="8"/>
    </row>
    <row r="76" spans="2:4" ht="12.75">
      <c r="B76" s="6"/>
      <c r="C76" s="17"/>
      <c r="D76" s="8"/>
    </row>
    <row r="77" spans="2:4" ht="12.75">
      <c r="B77" s="6"/>
      <c r="C77" s="17"/>
      <c r="D77" s="8"/>
    </row>
    <row r="78" spans="2:4" ht="12.75">
      <c r="B78" s="6"/>
      <c r="C78" s="17"/>
      <c r="D78" s="8"/>
    </row>
    <row r="79" spans="2:4" ht="12.75">
      <c r="B79" s="6"/>
      <c r="C79" s="17"/>
      <c r="D79" s="8"/>
    </row>
    <row r="80" spans="2:4" ht="12.75">
      <c r="B80" s="6"/>
      <c r="C80" s="17"/>
      <c r="D80" s="8"/>
    </row>
    <row r="81" spans="2:4" ht="12.75">
      <c r="B81" s="6"/>
      <c r="C81" s="17"/>
      <c r="D81" s="8"/>
    </row>
    <row r="82" spans="2:4" ht="12.75">
      <c r="B82" s="6"/>
      <c r="C82" s="17"/>
      <c r="D82" s="8"/>
    </row>
    <row r="83" spans="2:4" ht="12.75">
      <c r="B83" s="6"/>
      <c r="C83" s="17"/>
      <c r="D83" s="8"/>
    </row>
    <row r="84" spans="2:4" ht="12.75">
      <c r="B84" s="6"/>
      <c r="C84" s="17"/>
      <c r="D84" s="8"/>
    </row>
    <row r="85" spans="2:4" ht="12.75">
      <c r="B85" s="6"/>
      <c r="C85" s="17"/>
      <c r="D85" s="8"/>
    </row>
    <row r="86" spans="2:4" ht="12.75">
      <c r="B86" s="6"/>
      <c r="C86" s="17"/>
      <c r="D86" s="8"/>
    </row>
    <row r="87" spans="2:4" ht="12.75">
      <c r="B87" s="6"/>
      <c r="C87" s="17"/>
      <c r="D87" s="8"/>
    </row>
    <row r="88" spans="2:4" ht="12.75">
      <c r="B88" s="6"/>
      <c r="C88" s="17"/>
      <c r="D88" s="8"/>
    </row>
    <row r="89" spans="2:4" ht="12.75">
      <c r="B89" s="6"/>
      <c r="C89" s="17"/>
      <c r="D89" s="8"/>
    </row>
    <row r="90" spans="2:4" ht="12.75">
      <c r="B90" s="6"/>
      <c r="C90" s="17"/>
      <c r="D90" s="8"/>
    </row>
    <row r="91" spans="2:4" ht="12" customHeight="1">
      <c r="B91" s="6"/>
      <c r="C91" s="17"/>
      <c r="D91" s="8"/>
    </row>
    <row r="92" spans="2:4" ht="12.75">
      <c r="B92" s="6"/>
      <c r="C92" s="17"/>
      <c r="D92" s="8"/>
    </row>
    <row r="93" spans="2:4" ht="12.75">
      <c r="B93" s="6"/>
      <c r="C93" s="17"/>
      <c r="D93" s="8"/>
    </row>
    <row r="94" spans="2:4" ht="12.75">
      <c r="B94" s="6"/>
      <c r="C94" s="17"/>
      <c r="D94" s="8"/>
    </row>
    <row r="95" spans="2:4" ht="12.75">
      <c r="B95" s="6"/>
      <c r="C95" s="17"/>
      <c r="D95" s="8"/>
    </row>
    <row r="96" spans="2:4" ht="12.75">
      <c r="B96" s="6"/>
      <c r="C96" s="17"/>
      <c r="D96" s="8"/>
    </row>
    <row r="97" spans="2:4" ht="12.75">
      <c r="B97" s="6"/>
      <c r="C97" s="17"/>
      <c r="D97" s="8"/>
    </row>
    <row r="98" spans="2:4" ht="12" customHeight="1">
      <c r="B98" s="6"/>
      <c r="C98" s="17"/>
      <c r="D98" s="8"/>
    </row>
    <row r="99" spans="2:4" ht="12" customHeight="1">
      <c r="B99" s="6"/>
      <c r="C99" s="17"/>
      <c r="D99" s="8"/>
    </row>
    <row r="100" spans="2:4" ht="12" customHeight="1">
      <c r="B100" s="6"/>
      <c r="C100" s="17"/>
      <c r="D100" s="8"/>
    </row>
    <row r="101" spans="2:4" ht="12" customHeight="1">
      <c r="B101" s="6"/>
      <c r="C101" s="17"/>
      <c r="D101" s="8"/>
    </row>
    <row r="102" spans="2:4" ht="12" customHeight="1">
      <c r="B102" s="6"/>
      <c r="C102" s="17"/>
      <c r="D102" s="8"/>
    </row>
    <row r="103" spans="2:4" ht="12.75">
      <c r="B103" s="6"/>
      <c r="C103" s="17"/>
      <c r="D103" s="8"/>
    </row>
    <row r="104" spans="2:4" ht="12.75">
      <c r="B104" s="6"/>
      <c r="C104" s="17"/>
      <c r="D104" s="8"/>
    </row>
    <row r="105" spans="2:4" ht="12.75">
      <c r="B105" s="6"/>
      <c r="C105" s="17"/>
      <c r="D105" s="8"/>
    </row>
    <row r="106" spans="2:4" ht="12.75">
      <c r="B106" s="6"/>
      <c r="C106" s="17"/>
      <c r="D106" s="8"/>
    </row>
    <row r="107" spans="2:4" ht="12" customHeight="1">
      <c r="B107" s="6"/>
      <c r="C107" s="17"/>
      <c r="D107" s="8"/>
    </row>
    <row r="108" spans="2:4" ht="12.75">
      <c r="B108" s="6"/>
      <c r="C108" s="17"/>
      <c r="D108" s="8"/>
    </row>
    <row r="109" spans="2:4" ht="12.75">
      <c r="B109" s="6"/>
      <c r="C109" s="17"/>
      <c r="D109" s="8"/>
    </row>
    <row r="110" spans="2:4" ht="12.75">
      <c r="B110" s="6"/>
      <c r="C110" s="17"/>
      <c r="D110" s="8"/>
    </row>
    <row r="111" spans="2:4" ht="12.75">
      <c r="B111" s="6"/>
      <c r="C111" s="17"/>
      <c r="D111" s="8"/>
    </row>
    <row r="112" spans="2:4" ht="38.25" customHeight="1">
      <c r="B112" s="6"/>
      <c r="C112" s="17"/>
      <c r="D112" s="8"/>
    </row>
    <row r="113" spans="2:4" ht="12.75">
      <c r="B113" s="6"/>
      <c r="C113" s="17"/>
      <c r="D113" s="8"/>
    </row>
    <row r="114" spans="2:4" ht="12.75">
      <c r="B114" s="6"/>
      <c r="C114" s="17"/>
      <c r="D114" s="8"/>
    </row>
    <row r="115" spans="2:4" ht="12" customHeight="1">
      <c r="B115" s="6"/>
      <c r="C115" s="17"/>
      <c r="D115" s="8"/>
    </row>
    <row r="116" spans="2:4" ht="12.75">
      <c r="B116" s="6"/>
      <c r="C116" s="17"/>
      <c r="D116" s="8"/>
    </row>
    <row r="117" spans="2:4" ht="12.75">
      <c r="B117" s="6"/>
      <c r="C117" s="17"/>
      <c r="D117" s="8"/>
    </row>
    <row r="118" spans="2:4" ht="12.75">
      <c r="B118" s="6"/>
      <c r="C118" s="17"/>
      <c r="D118" s="8"/>
    </row>
    <row r="119" spans="2:4" ht="12.75">
      <c r="B119" s="6"/>
      <c r="C119" s="17"/>
      <c r="D119" s="8"/>
    </row>
    <row r="120" spans="2:4" ht="12" customHeight="1">
      <c r="B120" s="6"/>
      <c r="C120" s="17"/>
      <c r="D120" s="8"/>
    </row>
    <row r="121" spans="2:4" ht="12.75">
      <c r="B121" s="6"/>
      <c r="C121" s="17"/>
      <c r="D121" s="8"/>
    </row>
    <row r="122" spans="2:4" ht="12.75">
      <c r="B122" s="6"/>
      <c r="C122" s="17"/>
      <c r="D122" s="8"/>
    </row>
    <row r="123" spans="2:4" ht="12.75">
      <c r="B123" s="6"/>
      <c r="C123" s="17"/>
      <c r="D123" s="8"/>
    </row>
    <row r="124" spans="2:4" ht="12.75">
      <c r="B124" s="6"/>
      <c r="C124" s="17"/>
      <c r="D124" s="8"/>
    </row>
    <row r="125" spans="2:4" ht="12.75">
      <c r="B125" s="6"/>
      <c r="C125" s="17"/>
      <c r="D125" s="8"/>
    </row>
    <row r="126" spans="2:4" ht="12.75">
      <c r="B126" s="6"/>
      <c r="C126" s="17"/>
      <c r="D126" s="8"/>
    </row>
    <row r="127" spans="2:4" ht="12" customHeight="1">
      <c r="B127" s="6"/>
      <c r="C127" s="12"/>
      <c r="D127" s="8"/>
    </row>
    <row r="128" spans="2:4" ht="12" customHeight="1">
      <c r="B128" s="6"/>
      <c r="C128" s="14"/>
      <c r="D128" s="8"/>
    </row>
    <row r="129" spans="2:4" ht="12" customHeight="1">
      <c r="B129" s="6"/>
      <c r="C129" s="14"/>
      <c r="D129" s="8"/>
    </row>
    <row r="130" spans="2:4" ht="12" customHeight="1">
      <c r="B130" s="6"/>
      <c r="C130" s="12"/>
      <c r="D130" s="8"/>
    </row>
    <row r="131" spans="2:4" ht="12.75">
      <c r="B131" s="6"/>
      <c r="C131" s="17"/>
      <c r="D131" s="8"/>
    </row>
    <row r="132" spans="2:4" ht="12.75">
      <c r="B132" s="6"/>
      <c r="C132" s="17"/>
      <c r="D132" s="8"/>
    </row>
    <row r="133" spans="2:4" ht="12.75">
      <c r="B133" s="6"/>
      <c r="C133" s="17"/>
      <c r="D133" s="8"/>
    </row>
    <row r="134" spans="2:4" ht="12.75">
      <c r="B134" s="6"/>
      <c r="C134" s="17"/>
      <c r="D134" s="8"/>
    </row>
    <row r="135" spans="2:4" ht="12.75">
      <c r="B135" s="6"/>
      <c r="C135" s="17"/>
      <c r="D135" s="8"/>
    </row>
    <row r="136" spans="2:4" ht="12.75">
      <c r="B136" s="6"/>
      <c r="C136" s="17"/>
      <c r="D136" s="8"/>
    </row>
    <row r="137" spans="2:4" ht="12.75">
      <c r="B137" s="6"/>
      <c r="C137" s="17"/>
      <c r="D137" s="8"/>
    </row>
    <row r="138" spans="2:4" ht="12.75">
      <c r="B138" s="6"/>
      <c r="C138" s="17"/>
      <c r="D138" s="8"/>
    </row>
    <row r="139" spans="2:4" ht="12.75">
      <c r="B139" s="6"/>
      <c r="C139" s="17"/>
      <c r="D139" s="8"/>
    </row>
    <row r="140" spans="2:4" ht="12.75">
      <c r="B140" s="6"/>
      <c r="C140" s="17"/>
      <c r="D140" s="8"/>
    </row>
    <row r="141" spans="2:4" ht="12.75">
      <c r="B141" s="6"/>
      <c r="C141" s="17"/>
      <c r="D141" s="8"/>
    </row>
    <row r="142" spans="2:4" ht="12.75">
      <c r="B142" s="6"/>
      <c r="C142" s="17"/>
      <c r="D142" s="8"/>
    </row>
    <row r="143" spans="2:4" ht="12.75">
      <c r="B143" s="6"/>
      <c r="C143" s="17"/>
      <c r="D143" s="8"/>
    </row>
    <row r="144" spans="2:4" ht="12.75">
      <c r="B144" s="6"/>
      <c r="C144" s="17"/>
      <c r="D144" s="8"/>
    </row>
    <row r="145" spans="2:4" ht="12.75">
      <c r="B145" s="6"/>
      <c r="C145" s="17"/>
      <c r="D145" s="8"/>
    </row>
    <row r="146" spans="2:4" ht="12" customHeight="1">
      <c r="B146" s="6"/>
      <c r="C146" s="17"/>
      <c r="D146" s="8"/>
    </row>
    <row r="147" spans="2:4" ht="12.75">
      <c r="B147" s="6"/>
      <c r="C147" s="17"/>
      <c r="D147" s="8"/>
    </row>
    <row r="148" spans="2:4" ht="12" customHeight="1">
      <c r="B148" s="6"/>
      <c r="C148" s="17"/>
      <c r="D148" s="8"/>
    </row>
    <row r="149" spans="2:4" ht="12" customHeight="1">
      <c r="B149" s="6"/>
      <c r="C149" s="17"/>
      <c r="D149" s="8"/>
    </row>
    <row r="150" spans="2:4" ht="12" customHeight="1">
      <c r="B150" s="6"/>
      <c r="C150" s="17"/>
      <c r="D150" s="8"/>
    </row>
    <row r="151" spans="2:4" ht="12" customHeight="1">
      <c r="B151" s="6"/>
      <c r="C151" s="17"/>
      <c r="D151" s="8"/>
    </row>
    <row r="152" spans="2:4" ht="12.75">
      <c r="B152" s="6"/>
      <c r="C152" s="17"/>
      <c r="D152" s="8"/>
    </row>
    <row r="153" spans="2:4" ht="12.75">
      <c r="B153" s="6"/>
      <c r="C153" s="17"/>
      <c r="D153" s="8"/>
    </row>
    <row r="154" spans="2:4" ht="12" customHeight="1">
      <c r="B154" s="6"/>
      <c r="C154" s="17"/>
      <c r="D154" s="8"/>
    </row>
    <row r="155" spans="2:4" ht="12.75">
      <c r="B155" s="6"/>
      <c r="C155" s="17"/>
      <c r="D155" s="8"/>
    </row>
    <row r="156" spans="2:4" ht="12.75">
      <c r="B156" s="6"/>
      <c r="C156" s="17"/>
      <c r="D156" s="8"/>
    </row>
    <row r="157" spans="2:4" ht="12.75">
      <c r="B157" s="6"/>
      <c r="C157" s="17"/>
      <c r="D157" s="8"/>
    </row>
    <row r="158" spans="2:4" ht="12" customHeight="1">
      <c r="B158" s="6"/>
      <c r="C158" s="12"/>
      <c r="D158" s="8"/>
    </row>
    <row r="159" spans="2:4" ht="12" customHeight="1">
      <c r="B159" s="6"/>
      <c r="C159" s="12"/>
      <c r="D159" s="8"/>
    </row>
    <row r="160" spans="2:4" ht="12" customHeight="1">
      <c r="B160" s="6"/>
      <c r="C160" s="12"/>
      <c r="D160" s="8"/>
    </row>
    <row r="161" spans="2:4" ht="12" customHeight="1">
      <c r="B161" s="6"/>
      <c r="C161" s="12"/>
      <c r="D161" s="8"/>
    </row>
    <row r="162" spans="2:4" ht="12" customHeight="1" thickBot="1">
      <c r="B162" s="9"/>
      <c r="C162" s="15"/>
      <c r="D162" s="10"/>
    </row>
    <row r="163" ht="12" customHeight="1">
      <c r="C163" s="16"/>
    </row>
    <row r="164" ht="12" customHeight="1">
      <c r="C164" s="16"/>
    </row>
    <row r="165" ht="12" customHeight="1">
      <c r="C165" s="16"/>
    </row>
    <row r="166" ht="12" customHeight="1">
      <c r="C166" s="16"/>
    </row>
    <row r="167" ht="12" customHeight="1">
      <c r="C167" s="16"/>
    </row>
    <row r="168" ht="12" customHeight="1">
      <c r="C168" s="16"/>
    </row>
    <row r="169" ht="12" customHeight="1">
      <c r="C169" s="16"/>
    </row>
    <row r="170" ht="12" customHeight="1">
      <c r="C170" s="16"/>
    </row>
    <row r="171" ht="12" customHeight="1">
      <c r="C171" s="16"/>
    </row>
    <row r="172" ht="12" customHeight="1">
      <c r="C172" s="16"/>
    </row>
    <row r="173" ht="12" customHeight="1">
      <c r="C173" s="16"/>
    </row>
    <row r="174" ht="12" customHeight="1">
      <c r="C174" s="16"/>
    </row>
    <row r="175" ht="12" customHeight="1">
      <c r="C175" s="16"/>
    </row>
    <row r="176" ht="12" customHeight="1">
      <c r="C176" s="16"/>
    </row>
    <row r="177" ht="12" customHeight="1">
      <c r="C177" s="16"/>
    </row>
    <row r="178" ht="12" customHeight="1">
      <c r="C178" s="16"/>
    </row>
    <row r="179" ht="12" customHeight="1">
      <c r="C179" s="16"/>
    </row>
    <row r="180" ht="12" customHeight="1">
      <c r="C180" s="16"/>
    </row>
    <row r="181" ht="12" customHeight="1">
      <c r="C181" s="16"/>
    </row>
    <row r="182" ht="12" customHeight="1">
      <c r="C182" s="16"/>
    </row>
    <row r="183" ht="12" customHeight="1">
      <c r="C183" s="16"/>
    </row>
    <row r="184" ht="12" customHeight="1">
      <c r="C184" s="16"/>
    </row>
    <row r="185" ht="12" customHeight="1">
      <c r="C185" s="16"/>
    </row>
    <row r="186" ht="12" customHeight="1">
      <c r="C186" s="16"/>
    </row>
    <row r="187" ht="12" customHeight="1">
      <c r="C187" s="16"/>
    </row>
    <row r="188" ht="12" customHeight="1">
      <c r="C188" s="16"/>
    </row>
    <row r="189" ht="12" customHeight="1">
      <c r="C189" s="16"/>
    </row>
    <row r="190" ht="12" customHeight="1">
      <c r="C190" s="16"/>
    </row>
    <row r="191" ht="12" customHeight="1">
      <c r="C191" s="16"/>
    </row>
    <row r="192" ht="12" customHeight="1">
      <c r="C192" s="16"/>
    </row>
    <row r="193" ht="12" customHeight="1">
      <c r="C193" s="16"/>
    </row>
    <row r="194" ht="12" customHeight="1">
      <c r="C194" s="16"/>
    </row>
    <row r="195" ht="12" customHeight="1">
      <c r="C195" s="16"/>
    </row>
    <row r="196" ht="12" customHeight="1">
      <c r="C196" s="16"/>
    </row>
    <row r="197" ht="12" customHeight="1">
      <c r="C197" s="16"/>
    </row>
    <row r="198" ht="12" customHeight="1">
      <c r="C198" s="16"/>
    </row>
    <row r="199" ht="12" customHeight="1">
      <c r="C199" s="16"/>
    </row>
    <row r="200" ht="12" customHeight="1">
      <c r="C200" s="16"/>
    </row>
    <row r="201" ht="12" customHeight="1">
      <c r="C201" s="16"/>
    </row>
    <row r="202" ht="12" customHeight="1">
      <c r="C202" s="16"/>
    </row>
    <row r="203" ht="12" customHeight="1">
      <c r="C203" s="16"/>
    </row>
    <row r="204" ht="12" customHeight="1">
      <c r="C204" s="16"/>
    </row>
    <row r="205" ht="12" customHeight="1">
      <c r="C205" s="16"/>
    </row>
    <row r="206" ht="12" customHeight="1">
      <c r="C206" s="16"/>
    </row>
    <row r="207" ht="12" customHeight="1">
      <c r="C207" s="16"/>
    </row>
    <row r="208" ht="12" customHeight="1">
      <c r="C208" s="16"/>
    </row>
    <row r="209" ht="12" customHeight="1">
      <c r="C209" s="16"/>
    </row>
    <row r="210" ht="12" customHeight="1">
      <c r="C210" s="16"/>
    </row>
    <row r="211" ht="12" customHeight="1">
      <c r="C211" s="16"/>
    </row>
    <row r="212" ht="12" customHeight="1">
      <c r="C212" s="16"/>
    </row>
    <row r="213" ht="12" customHeight="1">
      <c r="C213" s="16"/>
    </row>
    <row r="214" ht="12" customHeight="1">
      <c r="C214" s="16"/>
    </row>
    <row r="215" ht="12" customHeight="1">
      <c r="C215" s="16"/>
    </row>
    <row r="216" ht="12" customHeight="1">
      <c r="C216" s="16"/>
    </row>
    <row r="217" ht="12" customHeight="1">
      <c r="C217" s="16"/>
    </row>
    <row r="218" ht="12" customHeight="1">
      <c r="C218" s="16"/>
    </row>
    <row r="219" ht="12" customHeight="1">
      <c r="C219" s="16"/>
    </row>
    <row r="220" ht="12" customHeight="1">
      <c r="C220" s="16"/>
    </row>
    <row r="221" ht="12" customHeight="1">
      <c r="C221" s="16"/>
    </row>
    <row r="222" ht="12" customHeight="1">
      <c r="C222" s="16"/>
    </row>
    <row r="223" ht="12" customHeight="1">
      <c r="C223" s="16"/>
    </row>
    <row r="224" ht="12" customHeight="1">
      <c r="C224" s="16"/>
    </row>
    <row r="225" ht="12" customHeight="1">
      <c r="C225" s="16"/>
    </row>
    <row r="226" ht="12" customHeight="1">
      <c r="C226" s="16"/>
    </row>
    <row r="227" ht="12" customHeight="1">
      <c r="C227" s="16"/>
    </row>
    <row r="228" ht="12" customHeight="1">
      <c r="C228" s="16"/>
    </row>
    <row r="229" ht="12" customHeight="1">
      <c r="C229" s="16"/>
    </row>
    <row r="230" ht="12" customHeight="1">
      <c r="C230" s="16"/>
    </row>
    <row r="231" ht="12" customHeight="1">
      <c r="C231" s="16"/>
    </row>
    <row r="232" ht="12" customHeight="1">
      <c r="C232" s="16"/>
    </row>
    <row r="233" ht="12" customHeight="1">
      <c r="C233" s="16"/>
    </row>
    <row r="234" ht="12" customHeight="1">
      <c r="C234" s="16"/>
    </row>
    <row r="235" ht="12" customHeight="1">
      <c r="C235" s="16"/>
    </row>
    <row r="236" ht="12" customHeight="1">
      <c r="C236" s="16"/>
    </row>
    <row r="237" ht="12" customHeight="1">
      <c r="C237" s="16"/>
    </row>
    <row r="238" ht="12" customHeight="1">
      <c r="C238" s="16"/>
    </row>
    <row r="239" ht="12" customHeight="1">
      <c r="C239" s="16"/>
    </row>
    <row r="240" ht="12" customHeight="1">
      <c r="C240" s="16"/>
    </row>
    <row r="241" ht="12" customHeight="1">
      <c r="C241" s="16"/>
    </row>
    <row r="242" ht="12" customHeight="1">
      <c r="C242" s="16"/>
    </row>
    <row r="243" ht="12" customHeight="1">
      <c r="C243" s="16"/>
    </row>
    <row r="244" ht="12" customHeight="1">
      <c r="C244" s="16"/>
    </row>
    <row r="245" ht="12" customHeight="1">
      <c r="C245" s="16"/>
    </row>
    <row r="246" ht="12" customHeight="1">
      <c r="C246" s="16"/>
    </row>
    <row r="247" ht="12" customHeight="1">
      <c r="C247" s="16"/>
    </row>
    <row r="248" ht="12" customHeight="1">
      <c r="C248" s="16"/>
    </row>
    <row r="249" ht="12" customHeight="1">
      <c r="C249" s="16"/>
    </row>
    <row r="250" ht="12" customHeight="1">
      <c r="C250" s="16"/>
    </row>
    <row r="251" ht="12" customHeight="1">
      <c r="C251" s="16"/>
    </row>
  </sheetData>
  <sheetProtection/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2018-06-25T17:56:01Z</cp:lastPrinted>
  <dcterms:created xsi:type="dcterms:W3CDTF">2013-11-15T08:39:09Z</dcterms:created>
  <dcterms:modified xsi:type="dcterms:W3CDTF">2021-03-17T10:19:54Z</dcterms:modified>
  <cp:category/>
  <cp:version/>
  <cp:contentType/>
  <cp:contentStatus/>
</cp:coreProperties>
</file>