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Расчет АП " sheetId="1" r:id="rId1"/>
    <sheet name="Расчет АП в торговле" sheetId="2" r:id="rId2"/>
    <sheet name="Расчет АП за оборудование и ТС" sheetId="3" r:id="rId3"/>
  </sheets>
  <definedNames>
    <definedName name="CA0_ПОЛ__3CN___Заг_Утв_3" localSheetId="1">'Расчет АП в торговле'!$C$16</definedName>
    <definedName name="_xlnm.Print_Area" localSheetId="0">'Расчет АП '!$C$3:$AL$115</definedName>
    <definedName name="_xlnm.Print_Area" localSheetId="1">'Расчет АП в торговле'!$C$3:$AL$43</definedName>
    <definedName name="_xlnm.Print_Area" localSheetId="2">'Расчет АП за оборудование и ТС'!$C$3:$AL$111</definedName>
  </definedNames>
  <calcPr fullCalcOnLoad="1"/>
</workbook>
</file>

<file path=xl/comments1.xml><?xml version="1.0" encoding="utf-8"?>
<comments xmlns="http://schemas.openxmlformats.org/spreadsheetml/2006/main">
  <authors>
    <author>shimanovich</author>
  </authors>
  <commentList>
    <comment ref="AE12" authorId="0">
      <text>
        <r>
          <rPr>
            <b/>
            <sz val="8"/>
            <rFont val="Tahoma"/>
            <family val="0"/>
          </rPr>
          <t>Выберите необходимый коэффициент согласно Таблице 2 справа от расчета</t>
        </r>
      </text>
    </comment>
    <comment ref="AE15" authorId="0">
      <text>
        <r>
          <rPr>
            <b/>
            <sz val="8"/>
            <rFont val="Tahoma"/>
            <family val="0"/>
          </rPr>
          <t>Выберите необходимый коэффициент согласно Таблице 1 справа от расчета</t>
        </r>
      </text>
    </comment>
    <comment ref="AE85" authorId="0">
      <text>
        <r>
          <rPr>
            <b/>
            <sz val="8"/>
            <rFont val="Tahoma"/>
            <family val="0"/>
          </rPr>
          <t>Заполните ячейку справа</t>
        </r>
      </text>
    </comment>
    <comment ref="AE86" authorId="0">
      <text>
        <r>
          <rPr>
            <b/>
            <sz val="8"/>
            <rFont val="Tahoma"/>
            <family val="0"/>
          </rPr>
          <t>Заполните ячейку справа</t>
        </r>
      </text>
    </comment>
    <comment ref="AO86" authorId="0">
      <text>
        <r>
          <rPr>
            <b/>
            <sz val="8"/>
            <rFont val="Tahoma"/>
            <family val="0"/>
          </rPr>
          <t>Укажите процент рентабельности</t>
        </r>
      </text>
    </comment>
    <comment ref="AO85" authorId="0">
      <text>
        <r>
          <rPr>
            <b/>
            <sz val="8"/>
            <rFont val="Tahoma"/>
            <family val="0"/>
          </rPr>
          <t xml:space="preserve">Укажите ставку НДС </t>
        </r>
      </text>
    </comment>
    <comment ref="AO113" authorId="0">
      <text>
        <r>
          <rPr>
            <b/>
            <sz val="8"/>
            <rFont val="Tahoma"/>
            <family val="0"/>
          </rPr>
          <t>Из раскрывающегося списка необходимо выбрать 
расчетную норму рабочего времени (в часах)
 для 5-дневной рабочей недели. 
Укажите расчетную среднемесячную норму рабочего времени при 40-часовой рабочей неделе для 5-дневной рабочей недели</t>
        </r>
      </text>
    </comment>
    <comment ref="AE14" authorId="0">
      <text>
        <r>
          <rPr>
            <b/>
            <sz val="8"/>
            <rFont val="Tahoma"/>
            <family val="0"/>
          </rPr>
          <t>Из раскрывающегося списка выберите необходимый коэффициент</t>
        </r>
      </text>
    </comment>
    <comment ref="AO10" authorId="0">
      <text>
        <r>
          <rPr>
            <b/>
            <sz val="8"/>
            <rFont val="Tahoma"/>
            <family val="0"/>
          </rPr>
          <t>Укажите базовую арендную величину</t>
        </r>
      </text>
    </comment>
    <comment ref="AR6" authorId="0">
      <text>
        <r>
          <rPr>
            <b/>
            <sz val="8"/>
            <rFont val="Tahoma"/>
            <family val="0"/>
          </rPr>
          <t>Указ от 29.03.2012 № 150
Президент Республики Беларусь</t>
        </r>
      </text>
    </comment>
    <comment ref="AE57" authorId="0">
      <text>
        <r>
          <rPr>
            <b/>
            <sz val="8"/>
            <rFont val="Tahoma"/>
            <family val="0"/>
          </rPr>
          <t>Заполните ячейку справа</t>
        </r>
      </text>
    </comment>
    <comment ref="AO57" authorId="0">
      <text>
        <r>
          <rPr>
            <b/>
            <sz val="8"/>
            <rFont val="Tahoma"/>
            <family val="0"/>
          </rPr>
          <t xml:space="preserve">Укажите ставку НДС </t>
        </r>
      </text>
    </comment>
    <comment ref="AO58" authorId="0">
      <text>
        <r>
          <rPr>
            <b/>
            <sz val="8"/>
            <rFont val="Tahoma"/>
            <family val="0"/>
          </rPr>
          <t>Укажите процент рентабельности</t>
        </r>
      </text>
    </comment>
  </commentList>
</comments>
</file>

<file path=xl/comments2.xml><?xml version="1.0" encoding="utf-8"?>
<comments xmlns="http://schemas.openxmlformats.org/spreadsheetml/2006/main">
  <authors>
    <author>shimanovich</author>
  </authors>
  <commentList>
    <comment ref="AE12" authorId="0">
      <text>
        <r>
          <rPr>
            <b/>
            <sz val="8"/>
            <rFont val="Tahoma"/>
            <family val="0"/>
          </rPr>
          <t>Выберите необходимый коэффициент согласно Таблице 1 справа от расчета</t>
        </r>
      </text>
    </comment>
    <comment ref="AO10" authorId="0">
      <text>
        <r>
          <rPr>
            <b/>
            <sz val="8"/>
            <rFont val="Tahoma"/>
            <family val="0"/>
          </rPr>
          <t>Укажите базовую арендную величину</t>
        </r>
      </text>
    </comment>
  </commentList>
</comments>
</file>

<file path=xl/comments3.xml><?xml version="1.0" encoding="utf-8"?>
<comments xmlns="http://schemas.openxmlformats.org/spreadsheetml/2006/main">
  <authors>
    <author>shimanovich</author>
  </authors>
  <commentList>
    <comment ref="AE13" authorId="0">
      <text>
        <r>
          <rPr>
            <b/>
            <sz val="8"/>
            <rFont val="Tahoma"/>
            <family val="0"/>
          </rPr>
          <t>Заполните ячейку справа</t>
        </r>
      </text>
    </comment>
    <comment ref="AO13" authorId="0">
      <text>
        <r>
          <rPr>
            <b/>
            <sz val="8"/>
            <rFont val="Tahoma"/>
            <family val="0"/>
          </rPr>
          <t xml:space="preserve">Укажите ставку НДС </t>
        </r>
      </text>
    </comment>
    <comment ref="AE47" authorId="0">
      <text>
        <r>
          <rPr>
            <b/>
            <sz val="8"/>
            <rFont val="Tahoma"/>
            <family val="0"/>
          </rPr>
          <t>Заполните ячейку справа</t>
        </r>
      </text>
    </comment>
    <comment ref="AO47" authorId="0">
      <text>
        <r>
          <rPr>
            <b/>
            <sz val="8"/>
            <rFont val="Tahoma"/>
            <family val="0"/>
          </rPr>
          <t xml:space="preserve">Укажите ставку НДС </t>
        </r>
      </text>
    </comment>
    <comment ref="AE71" authorId="0">
      <text>
        <r>
          <rPr>
            <b/>
            <sz val="8"/>
            <rFont val="Tahoma"/>
            <family val="0"/>
          </rPr>
          <t>Заполните ячейку справа</t>
        </r>
      </text>
    </comment>
    <comment ref="AO71" authorId="0">
      <text>
        <r>
          <rPr>
            <b/>
            <sz val="8"/>
            <rFont val="Tahoma"/>
            <family val="0"/>
          </rPr>
          <t xml:space="preserve">Укажите ставку НДС </t>
        </r>
      </text>
    </comment>
    <comment ref="AP100" authorId="0">
      <text>
        <r>
          <rPr>
            <b/>
            <sz val="8"/>
            <rFont val="Tahoma"/>
            <family val="0"/>
          </rPr>
          <t>Из раскрывающегося списка необходимо выбрать расчетную норму рабочего времени (в часах) для 5-дневной рабочей недели.
Укажите расчетную норму рабочего времени (в часах) при 40-часовой рабочей неделе на 2017 год</t>
        </r>
      </text>
    </comment>
  </commentList>
</comments>
</file>

<file path=xl/sharedStrings.xml><?xml version="1.0" encoding="utf-8"?>
<sst xmlns="http://schemas.openxmlformats.org/spreadsheetml/2006/main" count="214" uniqueCount="159">
  <si>
    <r>
      <t>Пз.</t>
    </r>
    <r>
      <rPr>
        <sz val="8"/>
        <rFont val="Tahoma"/>
        <family val="2"/>
      </rPr>
      <t xml:space="preserve"> – земельный налог или арендная плата за земельный участок за один квадратный метр арендуемой площади в месяц, рублей;</t>
    </r>
  </si>
  <si>
    <r>
      <t>Ннд.</t>
    </r>
    <r>
      <rPr>
        <sz val="8"/>
        <rFont val="Tahoma"/>
        <family val="2"/>
      </rPr>
      <t xml:space="preserve">  – налог на недвижимость на один квадратный метр арендуемой площади в месяц, рублей;</t>
    </r>
  </si>
  <si>
    <r>
      <t>Sар.</t>
    </r>
    <r>
      <rPr>
        <sz val="8"/>
        <rFont val="Tahoma"/>
        <family val="2"/>
      </rPr>
      <t xml:space="preserve"> – арендуемая площадь, квадратных метров;</t>
    </r>
  </si>
  <si>
    <r>
      <t>Кп.</t>
    </r>
    <r>
      <rPr>
        <sz val="8"/>
        <rFont val="Tahoma"/>
        <family val="2"/>
      </rPr>
      <t xml:space="preserve"> – коэффициент равномерности поступлений в бюджет средств, полученных от сдачи в аренду недвижимого имущества, находящегося в государственной собственности (принимается равным 4/3);</t>
    </r>
  </si>
  <si>
    <t xml:space="preserve">    При почасовой аренде недвижимого имущества размер арендной платы рассчитывается за час исходя из размера арендной платы, определенного за месяц, разделенного на среднемесячную норму рабочего времени. В расчет почасовой арендной платы принимается среднемесячная норма рабочего времени, полученная делением расчетной нормы рабочего времени для 5-дневной рабочей недели, установленной Министерством труда и социальной защиты на год, в котором заключен договор аренды недвижимого имущества, на 12 месяцев. </t>
  </si>
  <si>
    <t>При почасовой аренде недвижимого имущества размер арендной платы за час определяется следующим образом:</t>
  </si>
  <si>
    <t xml:space="preserve">    Если размер арендной платы за места для торговли, определенный в приведенной выше таблице, не обеспечивает арендодателям мест для торговли возмещения начисленной амортизации, налогов, сборов, других обязательных платежей, уплачиваемых ими в бюджет в соответствии с законодательством, расходов, связанных с содержанием и эксплуатацией рынка и торгового центра, и получения прибыли в размере, необходимом для его развития, к исчисленной ставке арендной платы применяются повышающие коэффициенты, устанавливаемые облисполкомами и Минским горисполкомом.</t>
  </si>
  <si>
    <t xml:space="preserve">    При сдаче в аренду юридическим лицам и индивидуальным предпринимателям мест для торговли на рынках и в торговых центрах, находящихся в республиканской собственности, повышающие коэффициенты устанавливаются соответствующими республиканскими органами государственного управления и иными государственными организациями, подчиненными Правительству Республики Беларусь, по согласованию с облисполкомами и Минским горисполкомом.</t>
  </si>
  <si>
    <t xml:space="preserve">    При установлении повышающих коэффициентов учитывается размер прибыли арендодателя, обеспечивающий рентабельность не более 30%, к сумме начисленной амортизации, налогов, сборов, других обязательных платежей, уплачиваемых в бюджет арендодателями мест для торговли в соответствии с законодательством, расходов, связанных с содержанием и эксплуатацией рынка и торгового центра.</t>
  </si>
  <si>
    <t xml:space="preserve">    Размер повышающих коэффициентов в пределах одного рынка и торгового центра может быть дифференцирован по группам мест для торговли.</t>
  </si>
  <si>
    <t xml:space="preserve">    Для рынков и торговых центров, работающих в течение неполного месяца, размер арендной платы за места для торговли определяется в расчете за день исходя из суммы арендной платы, исчисленной за месяц, и количества дней работы в месяце, установленного режимом работы рынка и торгового центра, согласованным с местным исполнительным и распорядительным органом.</t>
  </si>
  <si>
    <t xml:space="preserve">    Арендодатели вправе устанавливать для отдельных арендаторов понижающие коэффициенты к арендной плате, исчисленной в приведенном выше порядке, если иное не определено законодательством. К местам для торговли, в отношении которых установлены повышающие коэффициенты, применение арендодателями понижающих коэффициентов допускается по согласованию с облисполкомами и Минским горисполкомом.</t>
  </si>
  <si>
    <t xml:space="preserve">Населенные пункты, расположенные на территории Минского района, за исключением города Заславля </t>
  </si>
  <si>
    <t>Расчет арендной платы при сдаче в аренду машин, оборудования, транспортных средств, иного движимого имущества, относящегося к основным средствам, находящихся в государственной собственности</t>
  </si>
  <si>
    <r>
      <t>1</t>
    </r>
    <r>
      <rPr>
        <sz val="8"/>
        <rFont val="Tahoma"/>
        <family val="2"/>
      </rPr>
      <t xml:space="preserve"> </t>
    </r>
    <r>
      <rPr>
        <sz val="7"/>
        <rFont val="Tahoma"/>
        <family val="2"/>
      </rPr>
      <t>Остаточная стоимость движимого имущества (машин, оборудования, транспортных средств, иного движимого имущества, относящегося к основным средствам) устанавливается на основании данных бухгалтерского учета на 1 января года, в котором заключается договор аренды движимого имущества, или на 1-е число месяца, следующего за месяцем принятия его к бухгалтерскому учету (в случае принятия его к бухгалтерскому учету после 1 января года, в котором заключается договор аренды).</t>
    </r>
  </si>
  <si>
    <r>
      <t>2</t>
    </r>
    <r>
      <rPr>
        <sz val="7"/>
        <rFont val="Tahoma"/>
        <family val="2"/>
      </rPr>
      <t xml:space="preserve"> Коэффициент изменения стоимости основных средств принимается на 1-е число месяца, предшествующего месяцу, в котором заключается договор аренды движимого имущества, на основании публикуемой Национальным статистическим комитетом официальной статистической информации об изменении стоимости основных средств за период с даты предыдущей переоценки.</t>
    </r>
  </si>
  <si>
    <r>
      <t>3</t>
    </r>
    <r>
      <rPr>
        <b/>
        <sz val="8"/>
        <rFont val="Tahoma"/>
        <family val="2"/>
      </rPr>
      <t xml:space="preserve"> </t>
    </r>
    <r>
      <rPr>
        <sz val="7"/>
        <rFont val="Tahoma"/>
        <family val="2"/>
      </rPr>
      <t>Коэффициент эффективности устанавливается арендодателем в пределах от 0,05 до 2 включительно (для юридических лиц и индивидуальных предпринимателей, осуществляющих предоставление услуг столовыми при предприятиях и учреждениях, - до 1,2 включительно) в зависимости от спроса на движимое имущество, его технического состояния и коммерческой выгоды от сдачи в аренду. Изменение установленного в договоре аренды коэффициента эффективности осуществляется по соглашению сторон.</t>
    </r>
  </si>
  <si>
    <t>HДС – налог на добавленную стоимость, рублей.</t>
  </si>
  <si>
    <r>
      <t>А</t>
    </r>
    <r>
      <rPr>
        <b/>
        <vertAlign val="subscript"/>
        <sz val="10"/>
        <rFont val="Tahoma"/>
        <family val="2"/>
      </rPr>
      <t>пл.</t>
    </r>
    <r>
      <rPr>
        <b/>
        <sz val="10"/>
        <rFont val="Tahoma"/>
        <family val="2"/>
      </rPr>
      <t xml:space="preserve"> = (С</t>
    </r>
    <r>
      <rPr>
        <b/>
        <vertAlign val="subscript"/>
        <sz val="10"/>
        <rFont val="Tahoma"/>
        <family val="2"/>
      </rPr>
      <t>ост.</t>
    </r>
    <r>
      <rPr>
        <b/>
        <sz val="10"/>
        <rFont val="Tahoma"/>
        <family val="2"/>
      </rPr>
      <t xml:space="preserve"> х К</t>
    </r>
    <r>
      <rPr>
        <b/>
        <vertAlign val="subscript"/>
        <sz val="10"/>
        <rFont val="Tahoma"/>
        <family val="2"/>
      </rPr>
      <t>ис.</t>
    </r>
    <r>
      <rPr>
        <b/>
        <sz val="10"/>
        <rFont val="Tahoma"/>
        <family val="2"/>
      </rPr>
      <t xml:space="preserve"> х К</t>
    </r>
    <r>
      <rPr>
        <b/>
        <vertAlign val="subscript"/>
        <sz val="10"/>
        <rFont val="Tahoma"/>
        <family val="2"/>
      </rPr>
      <t>эф</t>
    </r>
    <r>
      <rPr>
        <b/>
        <sz val="10"/>
        <rFont val="Tahoma"/>
        <family val="2"/>
      </rPr>
      <t>) / 12 + HДС</t>
    </r>
  </si>
  <si>
    <t xml:space="preserve">   Если рассчитанный размер арендной платы при сдаче в аренду движимого имущества меньше суммы начисленной амортизации и налога на добавленную стоимость, арендная плата рассчитывается исходя из суммы начисленной амортизации, налога на добавленную стоимость и прибыли исходя из рентабельности не более 15% включительно. В этом случае размер арендной платы за месяц определяется следующим образом:</t>
  </si>
  <si>
    <r>
      <t>А</t>
    </r>
    <r>
      <rPr>
        <b/>
        <vertAlign val="subscript"/>
        <sz val="10"/>
        <rFont val="Tahoma"/>
        <family val="2"/>
      </rPr>
      <t>пл.</t>
    </r>
    <r>
      <rPr>
        <b/>
        <sz val="10"/>
        <rFont val="Tahoma"/>
        <family val="2"/>
      </rPr>
      <t xml:space="preserve"> = А</t>
    </r>
    <r>
      <rPr>
        <b/>
        <vertAlign val="subscript"/>
        <sz val="10"/>
        <rFont val="Tahoma"/>
        <family val="2"/>
      </rPr>
      <t>м.</t>
    </r>
    <r>
      <rPr>
        <b/>
        <sz val="10"/>
        <rFont val="Tahoma"/>
        <family val="2"/>
      </rPr>
      <t xml:space="preserve"> x (1 + Р : 100) + НДС</t>
    </r>
    <r>
      <rPr>
        <b/>
        <sz val="10"/>
        <rFont val="Tahoma"/>
        <family val="2"/>
      </rPr>
      <t>,</t>
    </r>
  </si>
  <si>
    <t xml:space="preserve">    Если по сдаваемому в аренду движимому имуществу начислена амортизация 90 и более процентов, включая полностью самортизированное движимое имущество, размер арендной платы за месяц определяется по договоренности арендодателя и арендатора, но не ниже арендной платы, рассчитанной исходя из первоначальной (переоцененной) стоимости движимого имущества, коэффициента эффективности и налога на добавленную стоимость. При этом расчет выполняется следующим образом:</t>
  </si>
  <si>
    <r>
      <t>Первоначальная (переоцененная) стоимость движимого имущества</t>
    </r>
    <r>
      <rPr>
        <vertAlign val="superscript"/>
        <sz val="8"/>
        <rFont val="Tahoma"/>
        <family val="2"/>
      </rPr>
      <t>1</t>
    </r>
    <r>
      <rPr>
        <sz val="8"/>
        <rFont val="Tahoma"/>
        <family val="2"/>
      </rPr>
      <t>, руб.</t>
    </r>
  </si>
  <si>
    <r>
      <t>1</t>
    </r>
    <r>
      <rPr>
        <sz val="8"/>
        <rFont val="Tahoma"/>
        <family val="2"/>
      </rPr>
      <t xml:space="preserve"> </t>
    </r>
    <r>
      <rPr>
        <sz val="7"/>
        <rFont val="Tahoma"/>
        <family val="2"/>
      </rPr>
      <t>Первоначальная (переоцененная) стоимость движимого имущества принимается на основании данных бухгалтерского учета на 1 января года, в котором заключается договор аренды движимого имущества, или на 1-е число месяца, следующего за месяцем принятия его к бухгалтерскому учету (в случае принятия его к бухгалтерскому учету после 1 января года, в котором заключается договор аренды).</t>
    </r>
  </si>
  <si>
    <r>
      <t xml:space="preserve">2 </t>
    </r>
    <r>
      <rPr>
        <sz val="7"/>
        <rFont val="Tahoma"/>
        <family val="2"/>
      </rPr>
      <t>Коэффициент эффективности устанавливается арендодателем в пределах от 0,05 до 2 включительно (для юридических лиц и индивидуальных предпринимателей, осуществляющих предоставление услуг столовыми при предприятиях и учреждениях, - до 1,2 включительно) в зависимости от спроса на оборудование, транспортные средства, их технического состояния и коммерческой выгоды от сдачи в аренду. Изменение установленного в договоре аренды коэффициента эффективности осуществляется по соглашению сторон.</t>
    </r>
  </si>
  <si>
    <r>
      <t>А</t>
    </r>
    <r>
      <rPr>
        <b/>
        <vertAlign val="subscript"/>
        <sz val="10"/>
        <rFont val="Tahoma"/>
        <family val="2"/>
      </rPr>
      <t>пл.</t>
    </r>
    <r>
      <rPr>
        <b/>
        <sz val="10"/>
        <rFont val="Tahoma"/>
        <family val="2"/>
      </rPr>
      <t xml:space="preserve"> = С</t>
    </r>
    <r>
      <rPr>
        <b/>
        <vertAlign val="subscript"/>
        <sz val="10"/>
        <rFont val="Tahoma"/>
        <family val="2"/>
      </rPr>
      <t>восст.</t>
    </r>
    <r>
      <rPr>
        <b/>
        <sz val="10"/>
        <rFont val="Tahoma"/>
        <family val="2"/>
      </rPr>
      <t xml:space="preserve"> х 0,1 х К</t>
    </r>
    <r>
      <rPr>
        <b/>
        <vertAlign val="subscript"/>
        <sz val="10"/>
        <rFont val="Tahoma"/>
        <family val="2"/>
      </rPr>
      <t>эф</t>
    </r>
    <r>
      <rPr>
        <b/>
        <sz val="10"/>
        <rFont val="Tahoma"/>
        <family val="2"/>
      </rPr>
      <t xml:space="preserve"> / 12. + НДС,</t>
    </r>
  </si>
  <si>
    <t xml:space="preserve">    При почасовой аренде движимого имущества размер арендной платы рассчитывается за час исходя из размера арендной платы, определенного за месяц, разделенного на среднемесячную норму рабочего времени. В расчет почасовой арендной платы принимается среднемесячная норма рабочего времени, полученная делением расчетной нормы рабочего времени для 5-дневной рабочей недели, установленной Министерством труда и социальной защиты на год, в котором заключен договор аренды движимого имущества, на 12 месяцев. При этом размер арендной платы за час определяется следующим образом:</t>
  </si>
  <si>
    <t>Среднемесячная норма рабочего времени</t>
  </si>
  <si>
    <t>Синий цвет обозначает, что заполнение данных ячеек происходит автоматически</t>
  </si>
  <si>
    <t>Расчет арендной платы при сдаче в аренду капитальных строений (зданий, сооружений),
 изолированных помещений, машино-мест, их частей</t>
  </si>
  <si>
    <t>Показатель</t>
  </si>
  <si>
    <t>Значение</t>
  </si>
  <si>
    <t>Арендуемая площадь, кв.м</t>
  </si>
  <si>
    <t>Размер арендной платы за месяц в базовых арендных величинах</t>
  </si>
  <si>
    <t>Размер арендной платы за месяц, руб.</t>
  </si>
  <si>
    <r>
      <t>1</t>
    </r>
    <r>
      <rPr>
        <sz val="8"/>
        <rFont val="Tahoma"/>
        <family val="2"/>
      </rPr>
      <t xml:space="preserve"> </t>
    </r>
    <r>
      <rPr>
        <sz val="7"/>
        <rFont val="Tahoma"/>
        <family val="2"/>
      </rPr>
      <t>Положение о порядке определения размера арендной платы при сдаче в аренду капитальных строений (зданий, сооружений), изолированных помещений, машино-мест, их частей</t>
    </r>
  </si>
  <si>
    <t>где:</t>
  </si>
  <si>
    <r>
      <t>К</t>
    </r>
    <r>
      <rPr>
        <b/>
        <vertAlign val="subscript"/>
        <sz val="8"/>
        <rFont val="Tahoma"/>
        <family val="2"/>
      </rPr>
      <t>мест.</t>
    </r>
    <r>
      <rPr>
        <sz val="8"/>
        <rFont val="Tahoma"/>
        <family val="2"/>
      </rPr>
      <t xml:space="preserve"> – коэффициент местонахождения зданий, сооружений;</t>
    </r>
  </si>
  <si>
    <r>
      <t>Б</t>
    </r>
    <r>
      <rPr>
        <b/>
        <vertAlign val="subscript"/>
        <sz val="8"/>
        <rFont val="Tahoma"/>
        <family val="2"/>
      </rPr>
      <t>ст.</t>
    </r>
    <r>
      <rPr>
        <sz val="8"/>
        <rFont val="Tahoma"/>
        <family val="2"/>
      </rPr>
      <t xml:space="preserve"> – базовая ставка для населенных пунктов;</t>
    </r>
  </si>
  <si>
    <r>
      <t>А</t>
    </r>
    <r>
      <rPr>
        <b/>
        <vertAlign val="subscript"/>
        <sz val="8"/>
        <rFont val="Tahoma"/>
        <family val="2"/>
      </rPr>
      <t>пл.</t>
    </r>
    <r>
      <rPr>
        <sz val="8"/>
        <rFont val="Tahoma"/>
        <family val="2"/>
      </rPr>
      <t xml:space="preserve"> – размер арендной платы за месяц;</t>
    </r>
  </si>
  <si>
    <r>
      <t>К</t>
    </r>
    <r>
      <rPr>
        <b/>
        <vertAlign val="subscript"/>
        <sz val="8"/>
        <rFont val="Tahoma"/>
        <family val="2"/>
      </rPr>
      <t>0,5 – 3</t>
    </r>
    <r>
      <rPr>
        <sz val="8"/>
        <rFont val="Tahoma"/>
        <family val="2"/>
      </rPr>
      <t xml:space="preserve"> – коэффициент спроса на недвижимое имущество, его технического состояния и коммерческой выгоды;</t>
    </r>
  </si>
  <si>
    <t>К[пр.2] – коэффициент, устанавливаемый в соответствии с приложением 2 к настоящему Положению;</t>
  </si>
  <si>
    <r>
      <t>К</t>
    </r>
    <r>
      <rPr>
        <b/>
        <vertAlign val="subscript"/>
        <sz val="8"/>
        <rFont val="Tahoma"/>
        <family val="2"/>
      </rPr>
      <t>доп.</t>
    </r>
    <r>
      <rPr>
        <sz val="8"/>
        <rFont val="Tahoma"/>
        <family val="2"/>
      </rPr>
      <t xml:space="preserve"> – дополнительный коэффициент, устанавливаемый в соответствии с пунктом 9 настоящего Положения;</t>
    </r>
  </si>
  <si>
    <r>
      <t>S</t>
    </r>
    <r>
      <rPr>
        <b/>
        <vertAlign val="subscript"/>
        <sz val="8"/>
        <rFont val="Tahoma"/>
        <family val="2"/>
      </rPr>
      <t>ар.</t>
    </r>
    <r>
      <rPr>
        <sz val="8"/>
        <rFont val="Tahoma"/>
        <family val="2"/>
      </rPr>
      <t xml:space="preserve"> – арендуемая площадь.</t>
    </r>
  </si>
  <si>
    <t>Земельный налог или арендная плата за земельный участок за 1 квадратный метр арендуемой площади в месяц, руб.</t>
  </si>
  <si>
    <t>Размер начисленной амортизации на 1 квадратный метр арендуемой площади в месяц, руб.</t>
  </si>
  <si>
    <t>Налог на недвижимость на 1 квадратный метр арендуемой площади в месяц, руб.</t>
  </si>
  <si>
    <t>Расчет производится по формуле:</t>
  </si>
  <si>
    <r>
      <t>А</t>
    </r>
    <r>
      <rPr>
        <b/>
        <vertAlign val="subscript"/>
        <sz val="8"/>
        <rFont val="Tahoma"/>
        <family val="2"/>
      </rPr>
      <t>пл.</t>
    </r>
    <r>
      <rPr>
        <sz val="8"/>
        <rFont val="Tahoma"/>
        <family val="2"/>
      </rPr>
      <t xml:space="preserve"> – размер арендной платы за месяц, рублей;</t>
    </r>
  </si>
  <si>
    <t>Р – процент рентабельности;</t>
  </si>
  <si>
    <t>Расчетная среднемесячная норма рабочего времени при 40-часовой рабочей неделе для 5-дневной рабочей недели.</t>
  </si>
  <si>
    <t>Размер арендной платы за час, руб.</t>
  </si>
  <si>
    <t>Наименование населенных пунктов</t>
  </si>
  <si>
    <t>Базовая ставка (в базовых арендных величинах)</t>
  </si>
  <si>
    <t xml:space="preserve">Город Минск </t>
  </si>
  <si>
    <t>Города Брест, Витебск, Гомель, Гродно, Могилев</t>
  </si>
  <si>
    <t>Города Барановичи, Кобрин, Пинск, Новополоцк, Орша, Полоцк, Жлобин, Мозырь, Светлогорск, Волковыск, Лида, Новогрудок, Слоним, Борисов, Жодино, Заславль, Молодечно, Слуцк, Солигорск, Бобруйск, Осиповичи</t>
  </si>
  <si>
    <t>Города и поселки городского типа, являющиеся районными центрами, за исключением городов Барановичи, Кобрина, Пинска, Новополоцка, Орши, Полоцка, Жлобина, Мозыря, Светлогорска, Волковыска, Лиды, Новогрудка, Слонима, Борисова, Молодечно, Слуцка, Солигорска, Бобруйска, Осиповичи</t>
  </si>
  <si>
    <t>Другие населенные пункты</t>
  </si>
  <si>
    <r>
      <t>Приложение 2</t>
    </r>
    <r>
      <rPr>
        <sz val="8"/>
        <rFont val="Tahoma"/>
        <family val="2"/>
      </rPr>
      <t xml:space="preserve"> к Положению о порядке определения размера арендной платы при сдаче в аренду капитальных строений (зданий, сооружений), изолированных помещений, машино-мест, их частей )</t>
    </r>
  </si>
  <si>
    <r>
      <t>Приложение 1</t>
    </r>
    <r>
      <rPr>
        <sz val="8"/>
        <rFont val="Tahoma"/>
        <family val="2"/>
      </rPr>
      <t xml:space="preserve"> к Положению о порядке определения размера арендной платы при сдаче в аренду капитальных строений (зданий, сооружений), изолированных помещений, машино-мест, их частей)</t>
    </r>
  </si>
  <si>
    <t>1. Понижающие коэффициенты:</t>
  </si>
  <si>
    <r>
      <t xml:space="preserve">1.1. </t>
    </r>
    <r>
      <rPr>
        <b/>
        <sz val="8"/>
        <rFont val="Tahoma"/>
        <family val="2"/>
      </rPr>
      <t>0,1</t>
    </r>
    <r>
      <rPr>
        <sz val="8"/>
        <rFont val="Tahoma"/>
        <family val="2"/>
      </rPr>
      <t xml:space="preserve"> – за площади, арендуемые:</t>
    </r>
  </si>
  <si>
    <t>1.1.2. творческими союзами, их организационными структурами с правами юридического лица для размещения мастерских, галерей, выставочных залов, студий, лабораторий, до 100 кв. метров включительно. Площадь, превышающая 100 кв. метров, оплачивается без применения понижающего коэффициента;</t>
  </si>
  <si>
    <t>1.1.3. общественными организациями (объединениями) и их организационными структурами, фондами, объединениями юридических лиц и (или) индивидуальных предпринимателей (ассоциациями и союзами) в соответствии с перечнем, утверждаемым Советом Министров Республики Беларусь по согласованию с Президентом Республики Беларусь;</t>
  </si>
  <si>
    <t>1.1.5. некоммерческими организациями, не осуществляющими предпринимательскую деятельность, для организации детских и юношеских спортивных секций и групп, детских театров, студий, танцевальных, литературно-художественных коллективов;</t>
  </si>
  <si>
    <t>1.1.6. республиканскими государственно-общественными объединениями, их организационными структурами;</t>
  </si>
  <si>
    <t>1.1.7. профессиональными союзами (объединениями профессиональных союзов), их организационными структурами (подразделениями);</t>
  </si>
  <si>
    <r>
      <t>1.2.</t>
    </r>
    <r>
      <rPr>
        <b/>
        <sz val="8"/>
        <rFont val="Tahoma"/>
        <family val="2"/>
      </rPr>
      <t xml:space="preserve"> 0,2</t>
    </r>
    <r>
      <rPr>
        <sz val="8"/>
        <rFont val="Tahoma"/>
        <family val="2"/>
      </rPr>
      <t xml:space="preserve"> – за площади, арендуемые:</t>
    </r>
  </si>
  <si>
    <t>1.2.1. юридическими лицами, на которые возложены функции редакций государственных печатных средств массовой информации;</t>
  </si>
  <si>
    <t>1.2.2. юридическими лицами, осуществляющими реализацию населению лекарственных средств, изделий медицинского назначения и медицинской техники на льготных условиях, для размещения аптек, аптечных складов в сельской местности, в том числе в сельских населенных пунктах, поселках городского типа и городах районного подчинения;</t>
  </si>
  <si>
    <t>1.2.3. коллегиями адвокатов, юридическими консультациями, адвокатскими бюро, а также адвокатами, осуществляющими адвокатскую деятельность индивидуально, оказывающими в соответствии с законодательными актами юридическую помощь физическим лицам за счет средств коллегий адвокатов и обеспечивающими участие адвокатов в дознании, предварительном следствии и судебном разбирательстве по назначению через территориальную коллегию адвокатов по требованию органа, ведущего уголовный процесс;</t>
  </si>
  <si>
    <t>1.2.4. государственными организациями связи в сельской местности, в том числе в сельских населенных пунктах, поселках городского типа и городах районного подчинения;</t>
  </si>
  <si>
    <t>1.2.5. государственными юридическими лицами, за исключением бюджетных организаций, при условии, что доля средств, получаемых ими от приносящей доходы деятельности, составляет менее 50 процентов бюджетного финансирования, поступившего на их счета в предшествующем году;</t>
  </si>
  <si>
    <t>1.2.6. организациями, осуществляющими деятельность в сфере геодезии, картографии и землеустройства за счет средств бюджета и (или) государственную регистрацию и техническую инвентаризацию недвижимого имущества и иные работы (услуги) по осуществлению административных процедур в отношении недвижимого имущества;</t>
  </si>
  <si>
    <r>
      <t xml:space="preserve">1.3. </t>
    </r>
    <r>
      <rPr>
        <b/>
        <sz val="8"/>
        <rFont val="Tahoma"/>
        <family val="2"/>
      </rPr>
      <t>0,3</t>
    </r>
    <r>
      <rPr>
        <sz val="8"/>
        <rFont val="Tahoma"/>
        <family val="2"/>
      </rPr>
      <t xml:space="preserve"> – за площади, не используемые в течение последних двух лет по согласованию с государственными органами и иными организациями, согласующими сдачу в аренду недвижимого имущества (за исключением Государственного секретариата Совета Безопасности Республики Беларусь), если согласование сдачи в аренду недвижимого имущества предусмотрено законодательством;</t>
    </r>
  </si>
  <si>
    <r>
      <t>1.4.</t>
    </r>
    <r>
      <rPr>
        <b/>
        <sz val="8"/>
        <rFont val="Tahoma"/>
        <family val="2"/>
      </rPr>
      <t xml:space="preserve"> 0,4</t>
    </r>
    <r>
      <rPr>
        <sz val="8"/>
        <rFont val="Tahoma"/>
        <family val="2"/>
      </rPr>
      <t xml:space="preserve"> – за площади, арендуемые:</t>
    </r>
  </si>
  <si>
    <t>1.4.1. юридическими лицами, индивидуальными предпринимателями для оказания:</t>
  </si>
  <si>
    <t>услуг парикмахерских;</t>
  </si>
  <si>
    <t>услуг прачечных;</t>
  </si>
  <si>
    <t>услуг по химической чистке и крашению;</t>
  </si>
  <si>
    <t>услуг по ремонту и пошиву обуви;</t>
  </si>
  <si>
    <t>фотоуслуг;</t>
  </si>
  <si>
    <t>услуг по ремонту и пошиву швейных, меховых и кожаных изделий, головных уборов и изделий текстильной галантереи;</t>
  </si>
  <si>
    <t>услуг по ремонту, пошиву и вязанию трикотажных изделий;</t>
  </si>
  <si>
    <t>услуг проката, за исключением проката аудио- и видеокассет, компакт-дисков, свадебной и вечерней одежды и аксессуаров к ней, транспортных средств и принадлежностей к ним;</t>
  </si>
  <si>
    <t>услуг по ремонту и техническому обслуживанию бытовой радиоэлектронной аппаратуры, бытовых машин и приборов;</t>
  </si>
  <si>
    <t>услуг по ремонту кожгалантереи и зонтов;</t>
  </si>
  <si>
    <t>1.4.2. юридическими лицами и индивидуальными предпринимателями, осуществляющими предоставление услуг столовыми при предприятиях и учреждениях;</t>
  </si>
  <si>
    <r>
      <t xml:space="preserve">1.5. </t>
    </r>
    <r>
      <rPr>
        <b/>
        <sz val="8"/>
        <rFont val="Tahoma"/>
        <family val="2"/>
      </rPr>
      <t>0,5</t>
    </r>
    <r>
      <rPr>
        <sz val="8"/>
        <rFont val="Tahoma"/>
        <family val="2"/>
      </rPr>
      <t xml:space="preserve"> – за площади:</t>
    </r>
  </si>
  <si>
    <t>1.5.3. арендуемые центрами поддержки предпринимательства, инкубаторами малого предпринимательства, а также сдаваемые этими организациями в субаренду субъектам малого и среднего предпринимательства;</t>
  </si>
  <si>
    <t>2. Повышающие коэффициенты за площади, арендуемые для размещения игорных заведений:</t>
  </si>
  <si>
    <r>
      <t>21</t>
    </r>
    <r>
      <rPr>
        <sz val="8"/>
        <rFont val="Tahoma"/>
        <family val="2"/>
      </rPr>
      <t xml:space="preserve"> – в г. Минске;</t>
    </r>
  </si>
  <si>
    <r>
      <t>17</t>
    </r>
    <r>
      <rPr>
        <sz val="8"/>
        <rFont val="Tahoma"/>
        <family val="2"/>
      </rPr>
      <t xml:space="preserve"> – в городах Бресте, Витебске, Гомеле, Гродно, Могилеве, Барановичи, Кобрине, Пинске, Новополоцке, Орше, Полоцке, Жлобине, Мозыре, Светлогорске, Волковыске, Лиде, Новогрудке, Слониме, Борисове, Жодино, Заславле, Молодечно, Слуцке, Солигорске, Бобруйске, Осиповичи;</t>
    </r>
  </si>
  <si>
    <r>
      <t>13</t>
    </r>
    <r>
      <rPr>
        <sz val="8"/>
        <rFont val="Tahoma"/>
        <family val="2"/>
      </rPr>
      <t xml:space="preserve"> – в других населенных пунктах.</t>
    </r>
  </si>
  <si>
    <t>Расчет арендной платы при сдаче в аренду капитальных строений (зданий, сооружений), изолированных помещений, их частей на рынках и в торговых центрах для организации и осуществления розничной торговли</t>
  </si>
  <si>
    <t>Арендуемая площадь торгового места, кв.м</t>
  </si>
  <si>
    <t>Коэффициент местонахождения рынков и торговых центров</t>
  </si>
  <si>
    <t>Ставка арендной платы за 1 квадратный метр арендуемой площади в базовых арендных величинах</t>
  </si>
  <si>
    <r>
      <t>1</t>
    </r>
    <r>
      <rPr>
        <sz val="8"/>
        <rFont val="Tahoma"/>
        <family val="2"/>
      </rPr>
      <t xml:space="preserve"> </t>
    </r>
    <r>
      <rPr>
        <sz val="7"/>
        <rFont val="Tahoma"/>
        <family val="2"/>
      </rPr>
      <t>Положение о порядке определения размера арендной платы при сдаче в аренду капитальных строений (зданий, сооружений), изолированных помещений, их частей на рынках и в торговых центрах для организации и осуществления розничной торговли</t>
    </r>
  </si>
  <si>
    <r>
      <t>Таблица 1.</t>
    </r>
    <r>
      <rPr>
        <sz val="8"/>
        <rFont val="Tahoma"/>
        <family val="2"/>
      </rPr>
      <t xml:space="preserve"> Базовые ставки за торговые места на рынках и в торговых центрах</t>
    </r>
  </si>
  <si>
    <t xml:space="preserve">Расчет производится по формуле: </t>
  </si>
  <si>
    <r>
      <t>С</t>
    </r>
    <r>
      <rPr>
        <b/>
        <vertAlign val="subscript"/>
        <sz val="8"/>
        <rFont val="Tahoma"/>
        <family val="2"/>
      </rPr>
      <t>ост.</t>
    </r>
    <r>
      <rPr>
        <sz val="8"/>
        <rFont val="Tahoma"/>
        <family val="2"/>
      </rPr>
      <t xml:space="preserve"> – остаточная стоимость оборудования, транспортных средств, рублей;</t>
    </r>
  </si>
  <si>
    <r>
      <t>К</t>
    </r>
    <r>
      <rPr>
        <b/>
        <vertAlign val="subscript"/>
        <sz val="8"/>
        <rFont val="Tahoma"/>
        <family val="2"/>
      </rPr>
      <t>ис.</t>
    </r>
    <r>
      <rPr>
        <sz val="8"/>
        <rFont val="Tahoma"/>
        <family val="2"/>
      </rPr>
      <t xml:space="preserve"> – коэффициент изменения стоимости основных средств;</t>
    </r>
  </si>
  <si>
    <r>
      <t>К</t>
    </r>
    <r>
      <rPr>
        <b/>
        <vertAlign val="subscript"/>
        <sz val="8"/>
        <rFont val="Tahoma"/>
        <family val="2"/>
      </rPr>
      <t>эф.</t>
    </r>
    <r>
      <rPr>
        <sz val="8"/>
        <rFont val="Tahoma"/>
        <family val="2"/>
      </rPr>
      <t xml:space="preserve"> – коэффициент эффективности;</t>
    </r>
  </si>
  <si>
    <t>Сумма начисленной амортизации в месяц, руб.</t>
  </si>
  <si>
    <t>Процент рентабельности</t>
  </si>
  <si>
    <r>
      <t>А</t>
    </r>
    <r>
      <rPr>
        <b/>
        <vertAlign val="subscript"/>
        <sz val="8"/>
        <rFont val="Tahoma"/>
        <family val="2"/>
      </rPr>
      <t>м.</t>
    </r>
    <r>
      <rPr>
        <sz val="8"/>
        <rFont val="Tahoma"/>
        <family val="2"/>
      </rPr>
      <t xml:space="preserve"> – сумма начисленной амортизации в месяц, рублей;</t>
    </r>
  </si>
  <si>
    <r>
      <t>А</t>
    </r>
    <r>
      <rPr>
        <b/>
        <vertAlign val="subscript"/>
        <sz val="8"/>
        <rFont val="Tahoma"/>
        <family val="2"/>
      </rPr>
      <t xml:space="preserve">пл. </t>
    </r>
    <r>
      <rPr>
        <sz val="8"/>
        <rFont val="Tahoma"/>
        <family val="2"/>
      </rPr>
      <t>– размер арендной платы за месяц, рублей;</t>
    </r>
  </si>
  <si>
    <r>
      <t>С</t>
    </r>
    <r>
      <rPr>
        <b/>
        <vertAlign val="subscript"/>
        <sz val="8"/>
        <rFont val="Tahoma"/>
        <family val="2"/>
      </rPr>
      <t xml:space="preserve">восст </t>
    </r>
    <r>
      <rPr>
        <sz val="8"/>
        <rFont val="Tahoma"/>
        <family val="2"/>
      </rPr>
      <t>– восстановительная стоимость оборудования, транспортных средств, рублей;</t>
    </r>
  </si>
  <si>
    <r>
      <t>А</t>
    </r>
    <r>
      <rPr>
        <b/>
        <vertAlign val="subscript"/>
        <sz val="10"/>
        <rFont val="Tahoma"/>
        <family val="2"/>
      </rPr>
      <t>пл.</t>
    </r>
    <r>
      <rPr>
        <b/>
        <sz val="10"/>
        <rFont val="Tahoma"/>
        <family val="2"/>
      </rPr>
      <t xml:space="preserve"> </t>
    </r>
    <r>
      <rPr>
        <b/>
        <vertAlign val="subscript"/>
        <sz val="10"/>
        <rFont val="Tahoma"/>
        <family val="2"/>
      </rPr>
      <t>час</t>
    </r>
    <r>
      <rPr>
        <b/>
        <sz val="10"/>
        <rFont val="Tahoma"/>
        <family val="2"/>
      </rPr>
      <t xml:space="preserve"> = А</t>
    </r>
    <r>
      <rPr>
        <b/>
        <vertAlign val="subscript"/>
        <sz val="10"/>
        <rFont val="Tahoma"/>
        <family val="2"/>
      </rPr>
      <t>пл.</t>
    </r>
    <r>
      <rPr>
        <b/>
        <sz val="10"/>
        <rFont val="Tahoma"/>
        <family val="2"/>
      </rPr>
      <t xml:space="preserve"> / Н</t>
    </r>
    <r>
      <rPr>
        <b/>
        <vertAlign val="subscript"/>
        <sz val="10"/>
        <rFont val="Tahoma"/>
        <family val="2"/>
      </rPr>
      <t>рв.</t>
    </r>
    <r>
      <rPr>
        <b/>
        <sz val="10"/>
        <rFont val="Tahoma"/>
        <family val="2"/>
      </rPr>
      <t>,</t>
    </r>
  </si>
  <si>
    <r>
      <t>А</t>
    </r>
    <r>
      <rPr>
        <b/>
        <vertAlign val="subscript"/>
        <sz val="8"/>
        <rFont val="Tahoma"/>
        <family val="2"/>
      </rPr>
      <t>пл. час</t>
    </r>
    <r>
      <rPr>
        <sz val="8"/>
        <rFont val="Tahoma"/>
        <family val="2"/>
      </rPr>
      <t xml:space="preserve"> - размер арендной платы в час;</t>
    </r>
  </si>
  <si>
    <r>
      <t>А</t>
    </r>
    <r>
      <rPr>
        <b/>
        <vertAlign val="subscript"/>
        <sz val="8"/>
        <rFont val="Tahoma"/>
        <family val="2"/>
      </rPr>
      <t>пл.</t>
    </r>
    <r>
      <rPr>
        <sz val="8"/>
        <rFont val="Tahoma"/>
        <family val="2"/>
      </rPr>
      <t xml:space="preserve"> - размер арендной платы за месяц, рублей;</t>
    </r>
  </si>
  <si>
    <r>
      <t>Н</t>
    </r>
    <r>
      <rPr>
        <b/>
        <vertAlign val="subscript"/>
        <sz val="8"/>
        <rFont val="Tahoma"/>
        <family val="2"/>
      </rPr>
      <t>рв.</t>
    </r>
    <r>
      <rPr>
        <sz val="8"/>
        <rFont val="Tahoma"/>
        <family val="2"/>
      </rPr>
      <t xml:space="preserve"> - расчетную среднемесячную норму рабочего времени при 40-часовой рабочей неделе для 5-дневной рабочей недели.</t>
    </r>
  </si>
  <si>
    <r>
      <t>Остаточная стоимость оборудования, транспортных средств</t>
    </r>
    <r>
      <rPr>
        <b/>
        <vertAlign val="superscript"/>
        <sz val="8"/>
        <rFont val="Tahoma"/>
        <family val="2"/>
      </rPr>
      <t>1</t>
    </r>
    <r>
      <rPr>
        <sz val="8"/>
        <rFont val="Tahoma"/>
        <family val="2"/>
      </rPr>
      <t>, руб.</t>
    </r>
  </si>
  <si>
    <r>
      <t>Коэффициент изменения стоимости основных средств</t>
    </r>
    <r>
      <rPr>
        <b/>
        <vertAlign val="superscript"/>
        <sz val="8"/>
        <rFont val="Tahoma"/>
        <family val="2"/>
      </rPr>
      <t>2</t>
    </r>
  </si>
  <si>
    <r>
      <t>Коэффициент эффективности</t>
    </r>
    <r>
      <rPr>
        <b/>
        <vertAlign val="superscript"/>
        <sz val="8"/>
        <rFont val="Tahoma"/>
        <family val="2"/>
      </rPr>
      <t>3</t>
    </r>
  </si>
  <si>
    <r>
      <t>Коэффициент эффективности</t>
    </r>
    <r>
      <rPr>
        <b/>
        <vertAlign val="superscript"/>
        <sz val="8"/>
        <rFont val="Tahoma"/>
        <family val="2"/>
      </rPr>
      <t>2</t>
    </r>
  </si>
  <si>
    <r>
      <t>Базовая ставка за торговые места на рынках и в торговых центрах согласно приложению к Положению</t>
    </r>
    <r>
      <rPr>
        <b/>
        <vertAlign val="superscript"/>
        <sz val="8"/>
        <rFont val="Tahoma"/>
        <family val="2"/>
      </rPr>
      <t>1</t>
    </r>
  </si>
  <si>
    <r>
      <t>Дополнительный коэффициент, устанавливаемый в соответствии с п.9 Положения</t>
    </r>
    <r>
      <rPr>
        <b/>
        <vertAlign val="superscript"/>
        <sz val="8"/>
        <rFont val="Tahoma"/>
        <family val="2"/>
      </rPr>
      <t>1</t>
    </r>
  </si>
  <si>
    <r>
      <t xml:space="preserve">Расчет производится по формуле: </t>
    </r>
    <r>
      <rPr>
        <b/>
        <sz val="10"/>
        <rFont val="Tahoma"/>
        <family val="2"/>
      </rPr>
      <t>А</t>
    </r>
    <r>
      <rPr>
        <b/>
        <vertAlign val="subscript"/>
        <sz val="10"/>
        <rFont val="Tahoma"/>
        <family val="2"/>
      </rPr>
      <t>пл.</t>
    </r>
    <r>
      <rPr>
        <b/>
        <sz val="10"/>
        <rFont val="Tahoma"/>
        <family val="2"/>
      </rPr>
      <t xml:space="preserve"> = Б</t>
    </r>
    <r>
      <rPr>
        <b/>
        <vertAlign val="subscript"/>
        <sz val="10"/>
        <rFont val="Tahoma"/>
        <family val="2"/>
      </rPr>
      <t>ст.</t>
    </r>
    <r>
      <rPr>
        <b/>
        <sz val="10"/>
        <rFont val="Tahoma"/>
        <family val="2"/>
      </rPr>
      <t xml:space="preserve"> х К</t>
    </r>
    <r>
      <rPr>
        <b/>
        <vertAlign val="subscript"/>
        <sz val="10"/>
        <rFont val="Tahoma"/>
        <family val="2"/>
      </rPr>
      <t>мест.</t>
    </r>
    <r>
      <rPr>
        <b/>
        <sz val="10"/>
        <rFont val="Tahoma"/>
        <family val="2"/>
      </rPr>
      <t xml:space="preserve"> х К</t>
    </r>
    <r>
      <rPr>
        <b/>
        <vertAlign val="subscript"/>
        <sz val="10"/>
        <rFont val="Tahoma"/>
        <family val="2"/>
      </rPr>
      <t>0,5 – 3</t>
    </r>
    <r>
      <rPr>
        <b/>
        <sz val="10"/>
        <rFont val="Tahoma"/>
        <family val="2"/>
      </rPr>
      <t xml:space="preserve"> х К</t>
    </r>
    <r>
      <rPr>
        <b/>
        <vertAlign val="subscript"/>
        <sz val="10"/>
        <rFont val="Tahoma"/>
        <family val="2"/>
      </rPr>
      <t>пр.2</t>
    </r>
    <r>
      <rPr>
        <b/>
        <sz val="10"/>
        <rFont val="Tahoma"/>
        <family val="2"/>
      </rPr>
      <t xml:space="preserve"> х К</t>
    </r>
    <r>
      <rPr>
        <b/>
        <vertAlign val="subscript"/>
        <sz val="10"/>
        <rFont val="Tahoma"/>
        <family val="2"/>
      </rPr>
      <t>доп.</t>
    </r>
    <r>
      <rPr>
        <b/>
        <sz val="10"/>
        <rFont val="Tahoma"/>
        <family val="2"/>
      </rPr>
      <t xml:space="preserve"> х S</t>
    </r>
    <r>
      <rPr>
        <b/>
        <vertAlign val="subscript"/>
        <sz val="10"/>
        <rFont val="Tahoma"/>
        <family val="2"/>
      </rPr>
      <t>ар.</t>
    </r>
    <r>
      <rPr>
        <b/>
        <sz val="10"/>
        <rFont val="Tahoma"/>
        <family val="2"/>
      </rPr>
      <t>,</t>
    </r>
  </si>
  <si>
    <t xml:space="preserve">Города и поселки городского типа, являющиеся районными центрами, за исключением городов Барановичи, Кобрина, Пинска, Новополоцка, Орши, Полоцка, Жлобина, Мозыря, Светлогорска, Волковыска, Лиды, Новогрудка, Слонима, Борисова, Молодечно, Слуцка, Солигорска, Бобруйска, Осиповичи
Населенные пункты, расположенные на территории Минского района, за исключением города Заславля, город Новолукомль </t>
  </si>
  <si>
    <t>1.1.4. государственными театрально-зрелищными организациями (объединениями), осуществляющими культурную деятельность и получившими за предшествующий год поддержку из бюджета в размере более 50 процентов от общих доходов;</t>
  </si>
  <si>
    <t>1.1.1. индивидуальными предпринимателями и организациями при числе работающих инвалидов на арендуемых площадях 50 и более процентов от списочной численности работающих на арендуемых площадях. Соответствие критерию подтверждается арендатором при заключении договора аренды, а также в период его действия по запросам арендодателя и может быть проверено арендодателем;</t>
  </si>
  <si>
    <t>1.4.3. юридическими лицами, индивидуальными предпринимателями в сельских населенных пунктах, поселках городского типа и городах районного подчинения, за исключением городов Борисова, Жлобина, Заславля, Лиды, Мозыря, Молодечно, Орши, Полоцка, Речицы, Светлогорска, Слуцка, Солигорска, а также вне административных границ населенных пунктов.</t>
  </si>
  <si>
    <t>Понижающий коэффициент 0,4, установленный для юридических лиц и индивидуальных предпринимателей, указанных в подпунктах 1.4.1, 1.4.2 настоящего пункта, применяется в отношении всех площадей, арендуемых ими в период фактического осуществления соответствующей деятельности, при условии, что эти юридические лица и индивидуальные предприниматели не занимаются иными видами деятельности на арендуемых площадях в данном капитальном строении (здании, сооружении), изолированном помещении.</t>
  </si>
  <si>
    <t>Если юридические лица и индивидуальные предприниматели наряду с деятельностью, предусмотренной в подпунктах 1.4.1, 1.4.2 настоящего пункта, занимаются и другими видами деятельности, понижающий коэффициент 0,4 применяется в отношении площадей, используемых непосредственно для осуществления соответствующего вида деятельности;</t>
  </si>
  <si>
    <t>1.5.1. требующие капитального ремонта (реконструкции), – на нормативный срок проведения капитального ремонта (реконструкции) при условии осуществления такого ремонта арендатором за счет собственных средств в соответствии с утвержденной проектной документацией;</t>
  </si>
  <si>
    <t>1.5.2. исключен;</t>
  </si>
  <si>
    <t>1.5.4. арендуемые юридическими лицами, являющимися субъектами инновационной инфраструктуры (кроме венчурных организаций), а также резидентами научно-технологических парков;</t>
  </si>
  <si>
    <t>1.5.5. арендуемые юридическими лицами, индивидуальными предпринимателями, у которых доля производства высокотехнологичных товаров (выполнения работ, оказания услуг) в стоимостном выражении в общем объеме производства товаров (выполнения работ, оказания услуг) составляет не менее 30 процентов. Основаниями для применения коэффициента являются заключение Государственного комитета по науке и технологиям об отнесении товаров (работ, услуг) к высокотехнологичным и сведения за подписью руководителя юридического лица, индивидуального предпринимателя о доле высокотехнологичных товаров (работ, услуг) в стоимостном выражении в общем объеме произведенных товаров (выполненных работ, оказанных услуг) в предшествующем году;</t>
  </si>
  <si>
    <t>1.5.6. арендуемые государственными организациями, осуществившими передачу недвижимого имущества в оперативное управление государственного учреждения «Главное хозяйственное управление» Управления делами Президента Республики Беларусь либо Управления делами Президента Республики Беларусь, их правопреемниками, осуществляющими проектную, научно-исследовательскую, конструкторскую деятельность, при условии, что доля бюджетных средств в выручке от указанной деятельности за предшествующий год составляет более 50 процентов;</t>
  </si>
  <si>
    <r>
      <t xml:space="preserve">1.6. </t>
    </r>
    <r>
      <rPr>
        <b/>
        <sz val="8"/>
        <rFont val="Tahoma"/>
        <family val="2"/>
      </rPr>
      <t>0,8</t>
    </r>
    <r>
      <rPr>
        <sz val="8"/>
        <rFont val="Tahoma"/>
        <family val="2"/>
      </rPr>
      <t xml:space="preserve"> – за площади, арендуемые учреждениями образования для осуществления образовательной деятельности.</t>
    </r>
  </si>
  <si>
    <r>
      <t>Базовая ставка для населенного пункта в соответствии с приложением 1 к Положению</t>
    </r>
    <r>
      <rPr>
        <vertAlign val="superscript"/>
        <sz val="8"/>
        <rFont val="Tahoma"/>
        <family val="2"/>
      </rPr>
      <t>1</t>
    </r>
  </si>
  <si>
    <r>
      <t>Коэффициент местонахождения здания, сооружения</t>
    </r>
    <r>
      <rPr>
        <vertAlign val="superscript"/>
        <sz val="8"/>
        <rFont val="Tahoma"/>
        <family val="2"/>
      </rPr>
      <t>2</t>
    </r>
  </si>
  <si>
    <r>
      <t>2</t>
    </r>
    <r>
      <rPr>
        <sz val="8"/>
        <rFont val="Tahoma"/>
        <family val="2"/>
      </rPr>
      <t xml:space="preserve"> </t>
    </r>
    <r>
      <rPr>
        <sz val="7"/>
        <rFont val="Tahoma"/>
        <family val="2"/>
      </rPr>
      <t>Коэффициент устанавливается облисполкомом или Минским горисполкомом в диапазоне от 0,6 до 1 включительно в зависимости от местонахождения зданий, сооружений.</t>
    </r>
  </si>
  <si>
    <r>
      <t>Коэффициент</t>
    </r>
    <r>
      <rPr>
        <vertAlign val="superscript"/>
        <sz val="8"/>
        <rFont val="Tahoma"/>
        <family val="2"/>
      </rPr>
      <t>4</t>
    </r>
    <r>
      <rPr>
        <sz val="8"/>
        <rFont val="Tahoma"/>
        <family val="2"/>
      </rPr>
      <t>, устанавливаемый в соответствии с приложением 2 к Положению</t>
    </r>
  </si>
  <si>
    <r>
      <t>Коэффициент спроса на недвижимое имущество, его технического состояния и коммерческой выгоды</t>
    </r>
    <r>
      <rPr>
        <vertAlign val="superscript"/>
        <sz val="8"/>
        <rFont val="Tahoma"/>
        <family val="2"/>
      </rPr>
      <t>3</t>
    </r>
  </si>
  <si>
    <r>
      <t xml:space="preserve">3 </t>
    </r>
    <r>
      <rPr>
        <sz val="7"/>
        <rFont val="Tahoma"/>
        <family val="2"/>
      </rPr>
      <t>Коэффициент устанавливается арендодателем в диапазоне от 0,5 до 3 включительно в зависимости от спроса на недвижимое имущество, его технического состояния и коммерческой выгоды от сдачи в аренду и (или) от использования арендуемого имущества по согласованию с государственными органами и иными организациями, согласующими сдачу в аренду недвижимого имущества (за исключением Государственного секретариата Совета Безопасности Республики Беларусь), если такое согласование предусмотрено законодательством.</t>
    </r>
  </si>
  <si>
    <r>
      <t xml:space="preserve">4 </t>
    </r>
    <r>
      <rPr>
        <sz val="7"/>
        <rFont val="Tahoma"/>
        <family val="2"/>
      </rPr>
      <t>При наличии оснований для применения нескольких понижающих коэффициентов в соответствии с п.1 приложения 2 к Положению устанавливается один, более низкий коэффициент.</t>
    </r>
  </si>
  <si>
    <t xml:space="preserve">     Если при определении размера арендной платы за недвижимое имущество, находящееся в собственности хозяйственных обществ, в уставных фондах которых более 50% акций (долей) находится в собственности Республики Беларусь и (или) ее административно-территориальных единиц, с учетом всех коэффициентов ее размер оказался ниже суммы начисленной амортизации, налогов, сборов, других обязательных платежей в бюджет, уплачиваемых арендодателем в соответствии с законодательством, арендная плата рассчитывается исходя из суммы начисленной амортизации, земельного налога или арендной платы за недвижимое имущество, находящееся в собственности хозяйственных обществ, в уставных фондах которых более 50% акций (долей) находится в собственности Республики Беларусь и (или) ее административно-территориальных единиц, за земельный участок, налога на недвижимость, налога на добавленную стоимость и прибыли исходя из рентабельности не более 30%. При этом размер арендной платы за месяц определяется следующим образом:</t>
  </si>
  <si>
    <t>Размер начисленной амортизации на 1 кв.м арендуемой площади в месяц, руб.</t>
  </si>
  <si>
    <t>Земельный налог или арендная плата за земельный участок за 1 кв.м арендуемой площади в месяц, руб.</t>
  </si>
  <si>
    <t>Налог на недвижимость на 1 кв.м арендуемой площади в месяц, руб.</t>
  </si>
  <si>
    <t>Множитель, учитывающий процент рентабельности Р</t>
  </si>
  <si>
    <t>Налог на добавленную стоимость, руб.</t>
  </si>
  <si>
    <r>
      <t xml:space="preserve">Расчет производится по формуле: </t>
    </r>
    <r>
      <rPr>
        <b/>
        <sz val="8"/>
        <rFont val="Tahoma"/>
        <family val="2"/>
      </rPr>
      <t>Апл. = (Оам. + Пз. + Ннд.) х (1 + Р : 100) х Sар. + НДС,</t>
    </r>
  </si>
  <si>
    <t>НДС – налог на добавленную стоимость, рублей.</t>
  </si>
  <si>
    <r>
      <t>Апл.</t>
    </r>
    <r>
      <rPr>
        <sz val="8"/>
        <rFont val="Tahoma"/>
        <family val="2"/>
      </rPr>
      <t xml:space="preserve"> – размер арендной платы за месяц, рублей;</t>
    </r>
  </si>
  <si>
    <r>
      <t>Оам.</t>
    </r>
    <r>
      <rPr>
        <sz val="8"/>
        <rFont val="Tahoma"/>
        <family val="2"/>
      </rPr>
      <t xml:space="preserve"> – размер начисленной амортизации на один квадратный метр арендуемой площади в месяц, рублей;</t>
    </r>
  </si>
  <si>
    <r>
      <t>Пз</t>
    </r>
    <r>
      <rPr>
        <sz val="8"/>
        <rFont val="Tahoma"/>
        <family val="2"/>
      </rPr>
      <t>. – земельный налог или арендная плата за земельный участок за один квадратный метр арендуемой площади в месяц, рублей;</t>
    </r>
  </si>
  <si>
    <r>
      <t>Ннд.</t>
    </r>
    <r>
      <rPr>
        <sz val="8"/>
        <rFont val="Tahoma"/>
        <family val="2"/>
      </rPr>
      <t xml:space="preserve"> – налог на недвижимость на один квадратный метр арендуемой площади в месяц, рублей;</t>
    </r>
  </si>
  <si>
    <r>
      <t>Р</t>
    </r>
    <r>
      <rPr>
        <sz val="8"/>
        <rFont val="Tahoma"/>
        <family val="2"/>
      </rPr>
      <t xml:space="preserve"> – процент рентабельности;</t>
    </r>
  </si>
  <si>
    <r>
      <t>Sар.</t>
    </r>
    <r>
      <rPr>
        <sz val="8"/>
        <rFont val="Tahoma"/>
        <family val="2"/>
      </rPr>
      <t xml:space="preserve"> – арендуемая площадь;</t>
    </r>
  </si>
  <si>
    <r>
      <t>НДС</t>
    </r>
    <r>
      <rPr>
        <sz val="8"/>
        <rFont val="Tahoma"/>
        <family val="2"/>
      </rPr>
      <t xml:space="preserve"> – налог на добавленную стоимость, рублей.</t>
    </r>
  </si>
  <si>
    <t>Если при определении размера арендной платы за недвижимое имущество, находящееся в государственной собственности, с учетом всех коэффициентов ее размер оказался ниже суммы начисленной амортизации, налогов, сборов, других обязательных платежей в бюджет, уплачиваемых арендодателем в соответствии с законодательством, арендная плата рассчитывается исходя из суммы начисленной амортизации, земельного налога или арендной платы за земельный участок, налога на недвижимость, налога на добавленную стоимость, арендной платы, подлежащей перечислению в бюджет, и прибыли исходя из рентабельности не более 5%. При этом размер арендной платы за месяц определяется следующим образом:</t>
  </si>
  <si>
    <t>Коэффициент равномерности поступлений в бюджет средств, полученных от сдачи в аренду недвижимого имущества, находящегося в государственной собственности, руб.</t>
  </si>
  <si>
    <t>Апл. = (Оам. + Пз. + Ннд.) x (1 + Р : 100) x Sар. х Кп.+ НДС,</t>
  </si>
  <si>
    <r>
      <t>Оам.</t>
    </r>
    <r>
      <rPr>
        <sz val="8"/>
        <rFont val="Tahoma"/>
        <family val="2"/>
      </rPr>
      <t xml:space="preserve">  – размер начисленной амортизации на один квадратный метр арендуемой площади в месяц, рублей;</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</si>
</sst>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 numFmtId="187" formatCode="0.0"/>
    <numFmt numFmtId="188" formatCode="_(* #,##0.00_);_(* \(#,##0.00\);_(* &quot;-&quot;??_);_(@_)"/>
    <numFmt numFmtId="189" formatCode="_(* #,##0_);_(* \(#,##0_);_(* &quot;-&quot;??_);_(@_)"/>
  </numFmts>
  <fonts count="56">
    <font>
      <sz val="10"/>
      <name val="Arial Cyr"/>
      <family val="0"/>
    </font>
    <font>
      <sz val="8"/>
      <name val="Tahoma"/>
      <family val="2"/>
    </font>
    <font>
      <sz val="6"/>
      <name val="Tahoma"/>
      <family val="2"/>
    </font>
    <font>
      <u val="single"/>
      <sz val="10"/>
      <color indexed="12"/>
      <name val="Arial Cyr"/>
      <family val="0"/>
    </font>
    <font>
      <u val="single"/>
      <sz val="10"/>
      <color indexed="36"/>
      <name val="Arial Cyr"/>
      <family val="0"/>
    </font>
    <font>
      <sz val="8"/>
      <name val="Arial Cyr"/>
      <family val="0"/>
    </font>
    <font>
      <b/>
      <sz val="8"/>
      <name val="Tahoma"/>
      <family val="2"/>
    </font>
    <font>
      <sz val="7"/>
      <name val="Tahoma"/>
      <family val="2"/>
    </font>
    <font>
      <sz val="12"/>
      <name val="Times New Roman"/>
      <family val="1"/>
    </font>
    <font>
      <b/>
      <sz val="9"/>
      <name val="Tahoma"/>
      <family val="2"/>
    </font>
    <font>
      <b/>
      <sz val="12"/>
      <color indexed="12"/>
      <name val="Tahoma"/>
      <family val="2"/>
    </font>
    <font>
      <vertAlign val="superscript"/>
      <sz val="8"/>
      <name val="Tahoma"/>
      <family val="2"/>
    </font>
    <font>
      <b/>
      <vertAlign val="subscript"/>
      <sz val="8"/>
      <name val="Tahoma"/>
      <family val="2"/>
    </font>
    <font>
      <b/>
      <vertAlign val="superscript"/>
      <sz val="8"/>
      <name val="Tahoma"/>
      <family val="2"/>
    </font>
    <font>
      <b/>
      <vertAlign val="subscript"/>
      <sz val="10"/>
      <name val="Tahoma"/>
      <family val="2"/>
    </font>
    <font>
      <b/>
      <sz val="10"/>
      <name val="Tahoma"/>
      <family val="2"/>
    </font>
    <font>
      <sz val="8"/>
      <color indexed="43"/>
      <name val="Tahoma"/>
      <family val="2"/>
    </font>
    <font>
      <b/>
      <sz val="8"/>
      <color indexed="12"/>
      <name val="Tahoma"/>
      <family val="2"/>
    </font>
    <font>
      <sz val="8"/>
      <color indexed="10"/>
      <name val="Tahoma"/>
      <family val="2"/>
    </font>
    <font>
      <sz val="6"/>
      <color indexed="10"/>
      <name val="Tahoma"/>
      <family val="2"/>
    </font>
    <font>
      <sz val="11"/>
      <color indexed="4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117">
    <xf numFmtId="0" fontId="0" fillId="0" borderId="0" xfId="0" applyAlignment="1">
      <alignment/>
    </xf>
    <xf numFmtId="0" fontId="1" fillId="32" borderId="0" xfId="0" applyFont="1" applyFill="1" applyAlignment="1" applyProtection="1">
      <alignment vertical="center"/>
      <protection hidden="1"/>
    </xf>
    <xf numFmtId="0" fontId="2" fillId="32" borderId="0" xfId="0" applyFont="1" applyFill="1" applyAlignment="1" applyProtection="1">
      <alignment vertical="center"/>
      <protection hidden="1"/>
    </xf>
    <xf numFmtId="0" fontId="1" fillId="32" borderId="0" xfId="0" applyFont="1" applyFill="1" applyAlignment="1" applyProtection="1">
      <alignment vertical="center" wrapText="1"/>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2" borderId="0" xfId="0" applyFont="1" applyFill="1" applyAlignment="1" applyProtection="1">
      <alignment vertical="center"/>
      <protection/>
    </xf>
    <xf numFmtId="0" fontId="1" fillId="33" borderId="0" xfId="0" applyFont="1" applyFill="1" applyBorder="1" applyAlignment="1" applyProtection="1">
      <alignment horizontal="justify" vertical="center"/>
      <protection hidden="1"/>
    </xf>
    <xf numFmtId="4" fontId="1" fillId="33" borderId="0" xfId="0" applyNumberFormat="1" applyFont="1" applyFill="1" applyBorder="1" applyAlignment="1" applyProtection="1">
      <alignment horizontal="justify" vertical="center"/>
      <protection hidden="1"/>
    </xf>
    <xf numFmtId="0" fontId="1" fillId="33" borderId="0" xfId="0" applyNumberFormat="1" applyFont="1" applyFill="1" applyBorder="1" applyAlignment="1" applyProtection="1">
      <alignment horizontal="justify" vertical="center"/>
      <protection hidden="1"/>
    </xf>
    <xf numFmtId="0" fontId="1" fillId="33" borderId="0" xfId="0" applyNumberFormat="1" applyFont="1" applyFill="1" applyBorder="1" applyAlignment="1" applyProtection="1">
      <alignment horizontal="right" vertical="center"/>
      <protection hidden="1"/>
    </xf>
    <xf numFmtId="0" fontId="1" fillId="33" borderId="0" xfId="0" applyNumberFormat="1" applyFont="1" applyFill="1" applyBorder="1" applyAlignment="1" applyProtection="1">
      <alignment vertical="center"/>
      <protection hidden="1"/>
    </xf>
    <xf numFmtId="0" fontId="1" fillId="33" borderId="0" xfId="0" applyNumberFormat="1" applyFont="1" applyFill="1" applyBorder="1" applyAlignment="1" applyProtection="1">
      <alignment horizontal="center" vertical="center"/>
      <protection hidden="1"/>
    </xf>
    <xf numFmtId="0" fontId="1" fillId="33" borderId="0" xfId="0" applyNumberFormat="1" applyFont="1" applyFill="1" applyBorder="1" applyAlignment="1" applyProtection="1">
      <alignment horizontal="left" vertical="center"/>
      <protection hidden="1"/>
    </xf>
    <xf numFmtId="0" fontId="8" fillId="0" borderId="0" xfId="0" applyFont="1" applyAlignment="1">
      <alignment/>
    </xf>
    <xf numFmtId="0" fontId="1" fillId="33" borderId="0" xfId="0" applyNumberFormat="1" applyFont="1" applyFill="1" applyBorder="1" applyAlignment="1" applyProtection="1">
      <alignment horizontal="left" vertical="center" indent="1"/>
      <protection hidden="1"/>
    </xf>
    <xf numFmtId="14" fontId="1" fillId="33" borderId="0" xfId="0" applyNumberFormat="1" applyFont="1" applyFill="1" applyBorder="1" applyAlignment="1" applyProtection="1">
      <alignment horizontal="center" vertical="center"/>
      <protection hidden="1"/>
    </xf>
    <xf numFmtId="0" fontId="1" fillId="33" borderId="18" xfId="0" applyNumberFormat="1" applyFont="1" applyFill="1" applyBorder="1" applyAlignment="1" applyProtection="1">
      <alignment horizontal="left" vertical="center"/>
      <protection hidden="1"/>
    </xf>
    <xf numFmtId="0" fontId="1" fillId="33" borderId="18" xfId="0" applyNumberFormat="1" applyFont="1" applyFill="1" applyBorder="1" applyAlignment="1" applyProtection="1">
      <alignment vertical="center"/>
      <protection hidden="1"/>
    </xf>
    <xf numFmtId="0" fontId="1" fillId="34" borderId="19" xfId="0" applyFont="1" applyFill="1" applyBorder="1" applyAlignment="1" applyProtection="1">
      <alignment horizontal="center" vertical="center"/>
      <protection hidden="1"/>
    </xf>
    <xf numFmtId="0" fontId="1" fillId="34" borderId="19" xfId="0" applyFont="1" applyFill="1" applyBorder="1" applyAlignment="1" applyProtection="1">
      <alignment vertical="center"/>
      <protection hidden="1"/>
    </xf>
    <xf numFmtId="0" fontId="6" fillId="33" borderId="0" xfId="0" applyNumberFormat="1" applyFont="1" applyFill="1" applyBorder="1" applyAlignment="1" applyProtection="1">
      <alignment vertical="center"/>
      <protection hidden="1"/>
    </xf>
    <xf numFmtId="14" fontId="1" fillId="33" borderId="0" xfId="0" applyNumberFormat="1" applyFont="1" applyFill="1" applyBorder="1" applyAlignment="1" applyProtection="1">
      <alignment vertical="center"/>
      <protection hidden="1"/>
    </xf>
    <xf numFmtId="3" fontId="1" fillId="33" borderId="0" xfId="0" applyNumberFormat="1" applyFont="1" applyFill="1" applyBorder="1" applyAlignment="1" applyProtection="1">
      <alignment vertical="center"/>
      <protection hidden="1"/>
    </xf>
    <xf numFmtId="170" fontId="1" fillId="33" borderId="0" xfId="43" applyFont="1" applyFill="1" applyBorder="1" applyAlignment="1" applyProtection="1">
      <alignment vertical="center"/>
      <protection hidden="1"/>
    </xf>
    <xf numFmtId="0" fontId="1" fillId="33" borderId="18" xfId="0" applyNumberFormat="1" applyFont="1" applyFill="1" applyBorder="1" applyAlignment="1" applyProtection="1">
      <alignment horizontal="justify" vertical="center"/>
      <protection hidden="1"/>
    </xf>
    <xf numFmtId="0" fontId="6" fillId="33" borderId="18" xfId="0" applyNumberFormat="1" applyFont="1" applyFill="1" applyBorder="1" applyAlignment="1" applyProtection="1">
      <alignment vertical="center"/>
      <protection hidden="1"/>
    </xf>
    <xf numFmtId="0" fontId="16" fillId="32" borderId="0" xfId="0" applyFont="1" applyFill="1" applyAlignment="1" applyProtection="1">
      <alignment vertical="center"/>
      <protection hidden="1"/>
    </xf>
    <xf numFmtId="187" fontId="16" fillId="35" borderId="0" xfId="0" applyNumberFormat="1" applyFont="1" applyFill="1" applyBorder="1" applyAlignment="1" applyProtection="1">
      <alignment horizontal="center" wrapText="1"/>
      <protection locked="0"/>
    </xf>
    <xf numFmtId="187" fontId="16" fillId="35" borderId="0" xfId="0" applyNumberFormat="1" applyFont="1" applyFill="1" applyBorder="1" applyAlignment="1" applyProtection="1">
      <alignment horizontal="center" vertical="top" wrapText="1"/>
      <protection locked="0"/>
    </xf>
    <xf numFmtId="0" fontId="6" fillId="33" borderId="0" xfId="0" applyNumberFormat="1" applyFont="1" applyFill="1" applyBorder="1" applyAlignment="1" applyProtection="1">
      <alignment horizontal="left" vertical="center" indent="1"/>
      <protection hidden="1"/>
    </xf>
    <xf numFmtId="0" fontId="16" fillId="32" borderId="0" xfId="0" applyFont="1" applyFill="1" applyAlignment="1" applyProtection="1">
      <alignment vertical="center"/>
      <protection/>
    </xf>
    <xf numFmtId="0" fontId="16" fillId="35" borderId="0" xfId="0" applyFont="1" applyFill="1" applyAlignment="1" applyProtection="1">
      <alignment horizontal="center"/>
      <protection locked="0"/>
    </xf>
    <xf numFmtId="187" fontId="16" fillId="35" borderId="0" xfId="0" applyNumberFormat="1" applyFont="1" applyFill="1" applyAlignment="1" applyProtection="1">
      <alignment/>
      <protection locked="0"/>
    </xf>
    <xf numFmtId="0" fontId="16" fillId="35" borderId="0" xfId="0" applyFont="1" applyFill="1" applyBorder="1" applyAlignment="1" applyProtection="1">
      <alignment horizontal="center" wrapText="1"/>
      <protection locked="0"/>
    </xf>
    <xf numFmtId="187" fontId="16" fillId="35" borderId="0" xfId="0" applyNumberFormat="1" applyFont="1" applyFill="1" applyAlignment="1" applyProtection="1">
      <alignment horizontal="center"/>
      <protection locked="0"/>
    </xf>
    <xf numFmtId="2" fontId="16" fillId="35" borderId="0" xfId="0" applyNumberFormat="1" applyFont="1" applyFill="1" applyBorder="1" applyAlignment="1" applyProtection="1">
      <alignment horizontal="center" wrapText="1"/>
      <protection locked="0"/>
    </xf>
    <xf numFmtId="182" fontId="16" fillId="35" borderId="0" xfId="0" applyNumberFormat="1" applyFont="1" applyFill="1" applyAlignment="1" applyProtection="1">
      <alignment horizontal="center"/>
      <protection locked="0"/>
    </xf>
    <xf numFmtId="0" fontId="16" fillId="35" borderId="0" xfId="0" applyFont="1" applyFill="1" applyAlignment="1" applyProtection="1">
      <alignment/>
      <protection locked="0"/>
    </xf>
    <xf numFmtId="182" fontId="16" fillId="35" borderId="0" xfId="0" applyNumberFormat="1" applyFont="1" applyFill="1" applyBorder="1" applyAlignment="1" applyProtection="1">
      <alignment horizontal="center" vertical="top" wrapText="1"/>
      <protection locked="0"/>
    </xf>
    <xf numFmtId="0" fontId="18" fillId="32" borderId="0" xfId="0" applyFont="1" applyFill="1" applyAlignment="1" applyProtection="1">
      <alignment vertical="center"/>
      <protection/>
    </xf>
    <xf numFmtId="0" fontId="18" fillId="32" borderId="0" xfId="0" applyFont="1" applyFill="1" applyAlignment="1" applyProtection="1">
      <alignment vertical="center"/>
      <protection hidden="1"/>
    </xf>
    <xf numFmtId="0" fontId="19" fillId="32" borderId="0" xfId="0" applyFont="1" applyFill="1" applyAlignment="1" applyProtection="1">
      <alignment vertical="center"/>
      <protection hidden="1"/>
    </xf>
    <xf numFmtId="0" fontId="20" fillId="35" borderId="0" xfId="0" applyFont="1" applyFill="1" applyAlignment="1" applyProtection="1">
      <alignment/>
      <protection locked="0"/>
    </xf>
    <xf numFmtId="0" fontId="20" fillId="35" borderId="0" xfId="0" applyFont="1" applyFill="1" applyAlignment="1" applyProtection="1">
      <alignment/>
      <protection locked="0"/>
    </xf>
    <xf numFmtId="0" fontId="1" fillId="34" borderId="19" xfId="0" applyFont="1" applyFill="1" applyBorder="1" applyAlignment="1" applyProtection="1">
      <alignment horizontal="left" vertical="center" wrapText="1"/>
      <protection hidden="1"/>
    </xf>
    <xf numFmtId="0" fontId="1" fillId="34" borderId="20" xfId="0" applyFont="1" applyFill="1" applyBorder="1" applyAlignment="1" applyProtection="1">
      <alignment horizontal="left" vertical="center" wrapText="1"/>
      <protection hidden="1"/>
    </xf>
    <xf numFmtId="0" fontId="1" fillId="34" borderId="21" xfId="0" applyFont="1" applyFill="1" applyBorder="1" applyAlignment="1" applyProtection="1">
      <alignment horizontal="left" vertical="center" wrapText="1"/>
      <protection hidden="1"/>
    </xf>
    <xf numFmtId="0" fontId="1" fillId="34" borderId="22" xfId="0" applyFont="1" applyFill="1" applyBorder="1" applyAlignment="1" applyProtection="1">
      <alignment horizontal="left" vertical="center" wrapText="1"/>
      <protection hidden="1"/>
    </xf>
    <xf numFmtId="0" fontId="1" fillId="34" borderId="23" xfId="0" applyFont="1" applyFill="1" applyBorder="1" applyAlignment="1" applyProtection="1">
      <alignment horizontal="left" vertical="center" wrapText="1"/>
      <protection hidden="1"/>
    </xf>
    <xf numFmtId="0" fontId="1" fillId="34" borderId="24" xfId="0" applyFont="1" applyFill="1" applyBorder="1" applyAlignment="1" applyProtection="1">
      <alignment horizontal="left" vertical="center" wrapText="1"/>
      <protection hidden="1"/>
    </xf>
    <xf numFmtId="0" fontId="1" fillId="34" borderId="25" xfId="0" applyFont="1" applyFill="1" applyBorder="1" applyAlignment="1" applyProtection="1">
      <alignment horizontal="left" vertical="center" wrapText="1"/>
      <protection hidden="1"/>
    </xf>
    <xf numFmtId="0" fontId="1" fillId="34" borderId="26" xfId="0" applyFont="1" applyFill="1" applyBorder="1" applyAlignment="1" applyProtection="1">
      <alignment horizontal="left" vertical="center" wrapText="1"/>
      <protection hidden="1"/>
    </xf>
    <xf numFmtId="0" fontId="1" fillId="34" borderId="27" xfId="0" applyFont="1" applyFill="1" applyBorder="1" applyAlignment="1" applyProtection="1">
      <alignment horizontal="left" vertical="center" wrapText="1"/>
      <protection hidden="1"/>
    </xf>
    <xf numFmtId="171" fontId="6" fillId="34" borderId="19" xfId="0" applyNumberFormat="1" applyFont="1" applyFill="1" applyBorder="1" applyAlignment="1" applyProtection="1">
      <alignment horizontal="center" vertical="center"/>
      <protection hidden="1"/>
    </xf>
    <xf numFmtId="0" fontId="1" fillId="34" borderId="20" xfId="0" applyFont="1" applyFill="1" applyBorder="1" applyAlignment="1" applyProtection="1">
      <alignment horizontal="left" vertical="center"/>
      <protection hidden="1"/>
    </xf>
    <xf numFmtId="0" fontId="1" fillId="34" borderId="21" xfId="0" applyFont="1" applyFill="1" applyBorder="1" applyAlignment="1" applyProtection="1">
      <alignment horizontal="left" vertical="center"/>
      <protection hidden="1"/>
    </xf>
    <xf numFmtId="0" fontId="1" fillId="34" borderId="19" xfId="0" applyFont="1" applyFill="1" applyBorder="1" applyAlignment="1" applyProtection="1">
      <alignment horizontal="center" vertical="center"/>
      <protection hidden="1"/>
    </xf>
    <xf numFmtId="0" fontId="6" fillId="36" borderId="19" xfId="0" applyFont="1" applyFill="1" applyBorder="1" applyAlignment="1" applyProtection="1">
      <alignment horizontal="center" vertical="center" wrapText="1"/>
      <protection hidden="1"/>
    </xf>
    <xf numFmtId="0" fontId="1" fillId="36" borderId="19" xfId="0" applyFont="1" applyFill="1" applyBorder="1" applyAlignment="1" applyProtection="1">
      <alignment horizontal="center" vertical="center" wrapText="1"/>
      <protection hidden="1"/>
    </xf>
    <xf numFmtId="0" fontId="1" fillId="33" borderId="28" xfId="0" applyNumberFormat="1" applyFont="1" applyFill="1" applyBorder="1" applyAlignment="1" applyProtection="1">
      <alignment horizontal="left" vertical="center" wrapText="1"/>
      <protection hidden="1"/>
    </xf>
    <xf numFmtId="188" fontId="17" fillId="37" borderId="28" xfId="0" applyNumberFormat="1" applyFont="1" applyFill="1" applyBorder="1" applyAlignment="1" applyProtection="1">
      <alignment horizontal="center" vertical="center"/>
      <protection hidden="1"/>
    </xf>
    <xf numFmtId="188" fontId="1" fillId="33" borderId="29" xfId="0" applyNumberFormat="1" applyFont="1" applyFill="1" applyBorder="1" applyAlignment="1" applyProtection="1">
      <alignment horizontal="center" vertical="center"/>
      <protection hidden="1"/>
    </xf>
    <xf numFmtId="0" fontId="1" fillId="33" borderId="29" xfId="0" applyNumberFormat="1" applyFont="1" applyFill="1" applyBorder="1" applyAlignment="1" applyProtection="1">
      <alignment horizontal="left" vertical="center"/>
      <protection hidden="1"/>
    </xf>
    <xf numFmtId="188" fontId="17" fillId="37" borderId="29" xfId="0" applyNumberFormat="1" applyFont="1" applyFill="1" applyBorder="1" applyAlignment="1" applyProtection="1">
      <alignment horizontal="center" vertical="center"/>
      <protection hidden="1"/>
    </xf>
    <xf numFmtId="188" fontId="17" fillId="37" borderId="30" xfId="0" applyNumberFormat="1" applyFont="1" applyFill="1" applyBorder="1" applyAlignment="1" applyProtection="1">
      <alignment horizontal="center" vertical="center"/>
      <protection hidden="1"/>
    </xf>
    <xf numFmtId="188" fontId="17" fillId="37" borderId="31" xfId="0" applyNumberFormat="1" applyFont="1" applyFill="1" applyBorder="1" applyAlignment="1" applyProtection="1">
      <alignment horizontal="center" vertical="center"/>
      <protection hidden="1"/>
    </xf>
    <xf numFmtId="188" fontId="17" fillId="37" borderId="32" xfId="0" applyNumberFormat="1" applyFont="1" applyFill="1" applyBorder="1" applyAlignment="1" applyProtection="1">
      <alignment horizontal="center" vertical="center"/>
      <protection hidden="1"/>
    </xf>
    <xf numFmtId="0" fontId="1" fillId="33" borderId="28" xfId="0" applyNumberFormat="1" applyFont="1" applyFill="1" applyBorder="1" applyAlignment="1" applyProtection="1">
      <alignment horizontal="left" vertical="center"/>
      <protection hidden="1"/>
    </xf>
    <xf numFmtId="188" fontId="1" fillId="33" borderId="33" xfId="0" applyNumberFormat="1" applyFont="1" applyFill="1" applyBorder="1" applyAlignment="1" applyProtection="1">
      <alignment horizontal="center" vertical="center"/>
      <protection hidden="1"/>
    </xf>
    <xf numFmtId="0" fontId="1" fillId="33" borderId="29" xfId="0" applyNumberFormat="1" applyFont="1" applyFill="1" applyBorder="1" applyAlignment="1" applyProtection="1">
      <alignment horizontal="left" vertical="center" wrapText="1"/>
      <protection hidden="1"/>
    </xf>
    <xf numFmtId="0" fontId="1" fillId="37" borderId="19" xfId="0" applyNumberFormat="1" applyFont="1" applyFill="1" applyBorder="1" applyAlignment="1" applyProtection="1">
      <alignment horizontal="center" vertical="center"/>
      <protection hidden="1"/>
    </xf>
    <xf numFmtId="170" fontId="1" fillId="37" borderId="19" xfId="43" applyFont="1" applyFill="1" applyBorder="1" applyAlignment="1" applyProtection="1">
      <alignment horizontal="center" vertical="center"/>
      <protection hidden="1"/>
    </xf>
    <xf numFmtId="0" fontId="11" fillId="33" borderId="0" xfId="0" applyNumberFormat="1" applyFont="1" applyFill="1" applyBorder="1" applyAlignment="1" applyProtection="1">
      <alignment horizontal="left" vertical="center" wrapText="1" indent="1"/>
      <protection hidden="1"/>
    </xf>
    <xf numFmtId="0" fontId="10" fillId="32" borderId="0" xfId="0" applyFont="1" applyFill="1" applyAlignment="1" applyProtection="1">
      <alignment horizontal="center" vertical="center"/>
      <protection/>
    </xf>
    <xf numFmtId="0" fontId="9" fillId="33" borderId="0" xfId="0" applyNumberFormat="1" applyFont="1" applyFill="1" applyBorder="1" applyAlignment="1" applyProtection="1">
      <alignment horizontal="center" vertical="center" wrapText="1"/>
      <protection hidden="1"/>
    </xf>
    <xf numFmtId="0" fontId="1" fillId="33" borderId="33" xfId="0" applyNumberFormat="1" applyFont="1" applyFill="1" applyBorder="1" applyAlignment="1" applyProtection="1">
      <alignment horizontal="left" vertical="center" wrapText="1"/>
      <protection hidden="1"/>
    </xf>
    <xf numFmtId="188" fontId="17" fillId="37" borderId="33" xfId="0" applyNumberFormat="1" applyFont="1" applyFill="1" applyBorder="1" applyAlignment="1" applyProtection="1">
      <alignment horizontal="center" vertical="center"/>
      <protection hidden="1"/>
    </xf>
    <xf numFmtId="0" fontId="1" fillId="33" borderId="33" xfId="0" applyNumberFormat="1" applyFont="1" applyFill="1" applyBorder="1" applyAlignment="1" applyProtection="1">
      <alignment horizontal="left" vertical="center"/>
      <protection hidden="1"/>
    </xf>
    <xf numFmtId="0" fontId="1" fillId="33" borderId="0" xfId="0" applyNumberFormat="1" applyFont="1" applyFill="1" applyBorder="1" applyAlignment="1" applyProtection="1">
      <alignment horizontal="left" vertical="center" wrapText="1"/>
      <protection hidden="1"/>
    </xf>
    <xf numFmtId="0" fontId="15" fillId="33" borderId="0" xfId="0" applyNumberFormat="1" applyFont="1" applyFill="1" applyBorder="1" applyAlignment="1" applyProtection="1">
      <alignment horizontal="center" vertical="center"/>
      <protection hidden="1"/>
    </xf>
    <xf numFmtId="9" fontId="6" fillId="34" borderId="19" xfId="0" applyNumberFormat="1" applyFont="1" applyFill="1" applyBorder="1" applyAlignment="1" applyProtection="1">
      <alignment horizontal="center" vertical="center"/>
      <protection hidden="1"/>
    </xf>
    <xf numFmtId="0" fontId="0" fillId="0" borderId="23" xfId="0" applyBorder="1" applyAlignment="1">
      <alignment/>
    </xf>
    <xf numFmtId="0" fontId="0" fillId="0" borderId="26" xfId="0" applyBorder="1" applyAlignment="1">
      <alignment/>
    </xf>
    <xf numFmtId="0" fontId="0" fillId="0" borderId="27" xfId="0" applyBorder="1" applyAlignment="1">
      <alignment/>
    </xf>
    <xf numFmtId="0" fontId="6" fillId="34" borderId="19" xfId="0" applyFont="1" applyFill="1" applyBorder="1" applyAlignment="1" applyProtection="1">
      <alignment horizontal="left" vertical="center" wrapText="1"/>
      <protection hidden="1"/>
    </xf>
    <xf numFmtId="0" fontId="6" fillId="34" borderId="19" xfId="0" applyFont="1" applyFill="1" applyBorder="1" applyAlignment="1" applyProtection="1">
      <alignment horizontal="center" vertical="center"/>
      <protection hidden="1"/>
    </xf>
    <xf numFmtId="0" fontId="6" fillId="34" borderId="22" xfId="0" applyFont="1" applyFill="1" applyBorder="1" applyAlignment="1" applyProtection="1">
      <alignment horizontal="left" vertical="center" wrapText="1"/>
      <protection hidden="1"/>
    </xf>
    <xf numFmtId="0" fontId="1" fillId="33" borderId="0" xfId="0" applyNumberFormat="1" applyFont="1" applyFill="1" applyBorder="1" applyAlignment="1" applyProtection="1">
      <alignment horizontal="left" vertical="center" wrapText="1" indent="1"/>
      <protection hidden="1"/>
    </xf>
    <xf numFmtId="188" fontId="1" fillId="37" borderId="29" xfId="0" applyNumberFormat="1" applyFont="1" applyFill="1" applyBorder="1" applyAlignment="1" applyProtection="1">
      <alignment horizontal="center" vertical="center"/>
      <protection hidden="1"/>
    </xf>
    <xf numFmtId="0" fontId="6" fillId="33" borderId="0" xfId="0" applyNumberFormat="1" applyFont="1" applyFill="1" applyBorder="1" applyAlignment="1" applyProtection="1">
      <alignment horizontal="left" vertical="center" wrapText="1" indent="1"/>
      <protection hidden="1"/>
    </xf>
    <xf numFmtId="0" fontId="1" fillId="34" borderId="34" xfId="0" applyFont="1" applyFill="1" applyBorder="1" applyAlignment="1" applyProtection="1">
      <alignment horizontal="center" vertical="center"/>
      <protection hidden="1"/>
    </xf>
    <xf numFmtId="0" fontId="1" fillId="34" borderId="35" xfId="0" applyFont="1" applyFill="1" applyBorder="1" applyAlignment="1" applyProtection="1">
      <alignment horizontal="center" vertical="center"/>
      <protection hidden="1"/>
    </xf>
    <xf numFmtId="0" fontId="1" fillId="34" borderId="36" xfId="0" applyFont="1" applyFill="1" applyBorder="1" applyAlignment="1" applyProtection="1">
      <alignment horizontal="center" vertical="center"/>
      <protection hidden="1"/>
    </xf>
    <xf numFmtId="0" fontId="1" fillId="34" borderId="34" xfId="0" applyFont="1" applyFill="1" applyBorder="1" applyAlignment="1" applyProtection="1">
      <alignment horizontal="left" vertical="center" wrapText="1"/>
      <protection hidden="1"/>
    </xf>
    <xf numFmtId="0" fontId="1" fillId="34" borderId="35" xfId="0" applyFont="1" applyFill="1" applyBorder="1" applyAlignment="1" applyProtection="1">
      <alignment horizontal="left" vertical="center" wrapText="1"/>
      <protection hidden="1"/>
    </xf>
    <xf numFmtId="0" fontId="1" fillId="34" borderId="36" xfId="0" applyFont="1" applyFill="1" applyBorder="1" applyAlignment="1" applyProtection="1">
      <alignment horizontal="left" vertical="center" wrapText="1"/>
      <protection hidden="1"/>
    </xf>
    <xf numFmtId="0" fontId="13" fillId="33" borderId="0" xfId="0" applyNumberFormat="1" applyFont="1" applyFill="1" applyBorder="1" applyAlignment="1" applyProtection="1">
      <alignment horizontal="left" vertical="center" wrapText="1" indent="1"/>
      <protection hidden="1"/>
    </xf>
    <xf numFmtId="0" fontId="1" fillId="33" borderId="37" xfId="0" applyNumberFormat="1" applyFont="1" applyFill="1" applyBorder="1" applyAlignment="1" applyProtection="1">
      <alignment horizontal="left" vertical="center" wrapText="1"/>
      <protection hidden="1"/>
    </xf>
    <xf numFmtId="0" fontId="1" fillId="33" borderId="38" xfId="0" applyNumberFormat="1" applyFont="1" applyFill="1" applyBorder="1" applyAlignment="1" applyProtection="1">
      <alignment horizontal="left" vertical="center" wrapText="1"/>
      <protection hidden="1"/>
    </xf>
    <xf numFmtId="0" fontId="1" fillId="33" borderId="39" xfId="0" applyNumberFormat="1" applyFont="1" applyFill="1" applyBorder="1" applyAlignment="1" applyProtection="1">
      <alignment horizontal="left" vertical="center" wrapText="1"/>
      <protection hidden="1"/>
    </xf>
    <xf numFmtId="0" fontId="1" fillId="33" borderId="0" xfId="0" applyNumberFormat="1" applyFont="1" applyFill="1" applyBorder="1" applyAlignment="1" applyProtection="1">
      <alignment horizontal="justify" vertical="center" wrapText="1"/>
      <protection hidden="1"/>
    </xf>
    <xf numFmtId="0" fontId="1" fillId="33" borderId="0" xfId="0" applyNumberFormat="1" applyFont="1" applyFill="1" applyBorder="1" applyAlignment="1" applyProtection="1">
      <alignment horizontal="justify" vertical="center"/>
      <protection hidden="1"/>
    </xf>
    <xf numFmtId="0" fontId="1" fillId="33" borderId="40" xfId="0" applyNumberFormat="1" applyFont="1" applyFill="1" applyBorder="1" applyAlignment="1" applyProtection="1">
      <alignment horizontal="justify" vertical="center"/>
      <protection hidden="1"/>
    </xf>
    <xf numFmtId="0" fontId="1" fillId="33" borderId="41" xfId="0" applyNumberFormat="1" applyFont="1" applyFill="1" applyBorder="1" applyAlignment="1" applyProtection="1">
      <alignment horizontal="justify" vertical="center"/>
      <protection hidden="1"/>
    </xf>
    <xf numFmtId="0" fontId="1" fillId="33" borderId="42" xfId="0" applyNumberFormat="1" applyFont="1" applyFill="1" applyBorder="1" applyAlignment="1" applyProtection="1">
      <alignment horizontal="justify" vertical="center"/>
      <protection hidden="1"/>
    </xf>
    <xf numFmtId="188" fontId="17" fillId="37" borderId="40" xfId="0" applyNumberFormat="1" applyFont="1" applyFill="1" applyBorder="1" applyAlignment="1" applyProtection="1">
      <alignment horizontal="center" vertical="center"/>
      <protection hidden="1"/>
    </xf>
    <xf numFmtId="188" fontId="17" fillId="37" borderId="41" xfId="0" applyNumberFormat="1" applyFont="1" applyFill="1" applyBorder="1" applyAlignment="1" applyProtection="1">
      <alignment horizontal="center" vertical="center"/>
      <protection hidden="1"/>
    </xf>
    <xf numFmtId="188" fontId="17" fillId="37" borderId="42" xfId="0" applyNumberFormat="1" applyFont="1" applyFill="1" applyBorder="1" applyAlignment="1" applyProtection="1">
      <alignment horizontal="center" vertical="center"/>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A139"/>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37" width="2.75390625" style="1" customWidth="1"/>
    <col min="38" max="38" width="4.125" style="1" customWidth="1"/>
    <col min="39" max="40" width="2.75390625" style="1" customWidth="1"/>
    <col min="41" max="41" width="4.125" style="1" customWidth="1"/>
    <col min="42" max="42" width="4.375" style="1" customWidth="1"/>
    <col min="43" max="43" width="2.75390625" style="1" customWidth="1"/>
    <col min="44" max="44" width="62.125" style="1" customWidth="1"/>
    <col min="45" max="45" width="21.25390625" style="1" customWidth="1"/>
    <col min="46" max="46" width="2.75390625" style="1" customWidth="1"/>
    <col min="47" max="53" width="2.75390625" style="35" customWidth="1"/>
    <col min="54" max="56" width="2.75390625" style="1" customWidth="1"/>
    <col min="57" max="16384" width="2.75390625" style="1" customWidth="1"/>
  </cols>
  <sheetData>
    <row r="1" spans="2:53" s="14" customFormat="1" ht="17.25" customHeight="1" thickBot="1">
      <c r="B1" s="82" t="s">
        <v>28</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U1" s="39"/>
      <c r="AV1" s="39"/>
      <c r="AW1" s="39"/>
      <c r="AX1" s="39"/>
      <c r="AY1" s="39"/>
      <c r="AZ1" s="39"/>
      <c r="BA1" s="39"/>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2" customHeight="1">
      <c r="B3" s="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8"/>
      <c r="AM3" s="7"/>
    </row>
    <row r="4" spans="2:39" ht="12" customHeight="1">
      <c r="B4" s="6"/>
      <c r="C4" s="83" t="s">
        <v>29</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7"/>
    </row>
    <row r="5" spans="2:44" ht="12" customHeight="1">
      <c r="B5" s="6"/>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7"/>
      <c r="AR5" s="3"/>
    </row>
    <row r="6" spans="2:50" ht="12" customHeight="1">
      <c r="B6" s="6"/>
      <c r="C6" s="2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8"/>
      <c r="AM6" s="7"/>
      <c r="AR6" s="66" t="s">
        <v>60</v>
      </c>
      <c r="AS6" s="67"/>
      <c r="AW6" s="40"/>
      <c r="AX6" s="41"/>
    </row>
    <row r="7" spans="2:50" ht="12" customHeight="1">
      <c r="B7" s="6"/>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8"/>
      <c r="AM7" s="7"/>
      <c r="AR7" s="67"/>
      <c r="AS7" s="67"/>
      <c r="AW7" s="42"/>
      <c r="AX7" s="41"/>
    </row>
    <row r="8" spans="2:51" ht="12" customHeight="1">
      <c r="B8" s="6"/>
      <c r="C8" s="79" t="s">
        <v>30</v>
      </c>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80" t="s">
        <v>31</v>
      </c>
      <c r="AF8" s="80"/>
      <c r="AG8" s="80"/>
      <c r="AH8" s="80"/>
      <c r="AI8" s="80"/>
      <c r="AJ8" s="80"/>
      <c r="AK8" s="80"/>
      <c r="AL8" s="80"/>
      <c r="AM8" s="7"/>
      <c r="AR8" s="67" t="s">
        <v>52</v>
      </c>
      <c r="AS8" s="67" t="s">
        <v>53</v>
      </c>
      <c r="AW8" s="43"/>
      <c r="AX8" s="41">
        <v>1</v>
      </c>
      <c r="AY8" s="35">
        <v>2016</v>
      </c>
    </row>
    <row r="9" spans="2:51" ht="12" customHeight="1">
      <c r="B9" s="6"/>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80"/>
      <c r="AF9" s="80"/>
      <c r="AG9" s="80"/>
      <c r="AH9" s="80"/>
      <c r="AI9" s="80"/>
      <c r="AJ9" s="80"/>
      <c r="AK9" s="80"/>
      <c r="AL9" s="80"/>
      <c r="AM9" s="7"/>
      <c r="AR9" s="67"/>
      <c r="AS9" s="67"/>
      <c r="AW9" s="36">
        <v>0.5</v>
      </c>
      <c r="AX9" s="41">
        <v>0.1</v>
      </c>
      <c r="AY9" s="35">
        <v>1763</v>
      </c>
    </row>
    <row r="10" spans="2:51" ht="18" customHeight="1">
      <c r="B10" s="6"/>
      <c r="C10" s="86" t="s">
        <v>32</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77">
        <v>22.3</v>
      </c>
      <c r="AF10" s="77"/>
      <c r="AG10" s="77"/>
      <c r="AH10" s="77"/>
      <c r="AI10" s="77"/>
      <c r="AJ10" s="77"/>
      <c r="AK10" s="77"/>
      <c r="AL10" s="77"/>
      <c r="AM10" s="7"/>
      <c r="AO10" s="62">
        <v>16.9</v>
      </c>
      <c r="AP10" s="62"/>
      <c r="AR10" s="28" t="s">
        <v>54</v>
      </c>
      <c r="AS10" s="27">
        <v>0.5</v>
      </c>
      <c r="AW10" s="36">
        <v>0.3</v>
      </c>
      <c r="AX10" s="41">
        <v>0.2</v>
      </c>
      <c r="AY10" s="51">
        <v>2008</v>
      </c>
    </row>
    <row r="11" spans="2:51" ht="18" customHeight="1">
      <c r="B11" s="6"/>
      <c r="C11" s="71" t="s">
        <v>119</v>
      </c>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0">
        <v>1</v>
      </c>
      <c r="AF11" s="70"/>
      <c r="AG11" s="70"/>
      <c r="AH11" s="70"/>
      <c r="AI11" s="70"/>
      <c r="AJ11" s="70"/>
      <c r="AK11" s="70"/>
      <c r="AL11" s="70"/>
      <c r="AM11" s="7"/>
      <c r="AR11" s="28" t="s">
        <v>55</v>
      </c>
      <c r="AS11" s="27">
        <v>0.3</v>
      </c>
      <c r="AW11" s="44">
        <v>0.25</v>
      </c>
      <c r="AX11" s="41">
        <v>0.3</v>
      </c>
      <c r="AY11" s="52">
        <v>1932.4</v>
      </c>
    </row>
    <row r="12" spans="2:51" ht="18" customHeight="1">
      <c r="B12" s="6"/>
      <c r="C12" s="71" t="s">
        <v>136</v>
      </c>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0">
        <v>1</v>
      </c>
      <c r="AF12" s="70"/>
      <c r="AG12" s="70"/>
      <c r="AH12" s="70"/>
      <c r="AI12" s="70"/>
      <c r="AJ12" s="70"/>
      <c r="AK12" s="70"/>
      <c r="AL12" s="70"/>
      <c r="AM12" s="7"/>
      <c r="AR12" s="53" t="s">
        <v>56</v>
      </c>
      <c r="AS12" s="65">
        <v>0.25</v>
      </c>
      <c r="AW12" s="37">
        <v>0.2</v>
      </c>
      <c r="AX12" s="41">
        <v>0.4</v>
      </c>
      <c r="AY12" s="52">
        <v>1756</v>
      </c>
    </row>
    <row r="13" spans="2:51" ht="18" customHeight="1">
      <c r="B13" s="6"/>
      <c r="C13" s="71" t="s">
        <v>137</v>
      </c>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0">
        <v>3</v>
      </c>
      <c r="AF13" s="70"/>
      <c r="AG13" s="70"/>
      <c r="AH13" s="70"/>
      <c r="AI13" s="70"/>
      <c r="AJ13" s="70"/>
      <c r="AK13" s="70"/>
      <c r="AL13" s="70"/>
      <c r="AM13" s="7"/>
      <c r="AR13" s="53"/>
      <c r="AS13" s="65"/>
      <c r="AW13" s="37">
        <v>0.1</v>
      </c>
      <c r="AX13" s="41">
        <v>0.5</v>
      </c>
      <c r="AY13" s="52">
        <v>1655.2</v>
      </c>
    </row>
    <row r="14" spans="2:51" ht="18" customHeight="1">
      <c r="B14" s="6"/>
      <c r="C14" s="71" t="s">
        <v>134</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0">
        <v>0.6</v>
      </c>
      <c r="AF14" s="70"/>
      <c r="AG14" s="70"/>
      <c r="AH14" s="70"/>
      <c r="AI14" s="70"/>
      <c r="AJ14" s="70"/>
      <c r="AK14" s="70"/>
      <c r="AL14" s="70"/>
      <c r="AM14" s="7"/>
      <c r="AR14" s="53" t="s">
        <v>121</v>
      </c>
      <c r="AS14" s="65">
        <v>0.2</v>
      </c>
      <c r="AW14" s="37">
        <v>1</v>
      </c>
      <c r="AX14" s="41">
        <v>0.8</v>
      </c>
      <c r="AY14" s="52">
        <v>1504</v>
      </c>
    </row>
    <row r="15" spans="2:50" ht="18" customHeight="1">
      <c r="B15" s="6"/>
      <c r="C15" s="71" t="s">
        <v>133</v>
      </c>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0">
        <v>0.25</v>
      </c>
      <c r="AF15" s="70"/>
      <c r="AG15" s="70"/>
      <c r="AH15" s="70"/>
      <c r="AI15" s="70"/>
      <c r="AJ15" s="70"/>
      <c r="AK15" s="70"/>
      <c r="AL15" s="70"/>
      <c r="AM15" s="7"/>
      <c r="AR15" s="53"/>
      <c r="AS15" s="65"/>
      <c r="AW15" s="45">
        <v>1</v>
      </c>
      <c r="AX15" s="46"/>
    </row>
    <row r="16" spans="2:50" ht="18" customHeight="1">
      <c r="B16" s="6"/>
      <c r="C16" s="71" t="s">
        <v>33</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2">
        <f>AE15*AE14*AE13*AE12*AE11*AE10</f>
        <v>10.035</v>
      </c>
      <c r="AF16" s="72"/>
      <c r="AG16" s="72"/>
      <c r="AH16" s="72"/>
      <c r="AI16" s="72"/>
      <c r="AJ16" s="72"/>
      <c r="AK16" s="72"/>
      <c r="AL16" s="72"/>
      <c r="AM16" s="7"/>
      <c r="AR16" s="53"/>
      <c r="AS16" s="65"/>
      <c r="AW16" s="47">
        <v>1</v>
      </c>
      <c r="AX16" s="46"/>
    </row>
    <row r="17" spans="2:50" ht="18" customHeight="1">
      <c r="B17" s="6"/>
      <c r="C17" s="76" t="s">
        <v>34</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3">
        <f>ROUND((AO10*AE16)/1,2)*1</f>
        <v>169.59</v>
      </c>
      <c r="AF17" s="74"/>
      <c r="AG17" s="74"/>
      <c r="AH17" s="74"/>
      <c r="AI17" s="74"/>
      <c r="AJ17" s="74"/>
      <c r="AK17" s="74"/>
      <c r="AL17" s="75"/>
      <c r="AM17" s="7"/>
      <c r="AR17" s="53"/>
      <c r="AS17" s="65"/>
      <c r="AW17" s="47">
        <v>0.9</v>
      </c>
      <c r="AX17" s="46"/>
    </row>
    <row r="18" spans="2:50" ht="12" customHeight="1">
      <c r="B18" s="6"/>
      <c r="C18" s="25"/>
      <c r="D18" s="26"/>
      <c r="E18" s="26"/>
      <c r="F18" s="26"/>
      <c r="G18" s="26"/>
      <c r="H18" s="26"/>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7"/>
      <c r="AR18" s="28" t="s">
        <v>58</v>
      </c>
      <c r="AS18" s="27">
        <v>0.1</v>
      </c>
      <c r="AW18" s="47">
        <v>0.8</v>
      </c>
      <c r="AX18" s="46"/>
    </row>
    <row r="19" spans="2:50" ht="9.75" customHeight="1">
      <c r="B19" s="6"/>
      <c r="C19" s="81" t="s">
        <v>35</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7"/>
      <c r="AW19" s="47">
        <v>0.7</v>
      </c>
      <c r="AX19" s="46"/>
    </row>
    <row r="20" spans="2:50" ht="9.75" customHeight="1">
      <c r="B20" s="6"/>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7"/>
      <c r="AR20" s="66" t="s">
        <v>59</v>
      </c>
      <c r="AS20" s="67"/>
      <c r="AW20" s="47">
        <v>0.6</v>
      </c>
      <c r="AX20" s="46"/>
    </row>
    <row r="21" spans="2:45" ht="9.75" customHeight="1">
      <c r="B21" s="6"/>
      <c r="C21" s="81" t="s">
        <v>135</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7"/>
      <c r="AR21" s="67"/>
      <c r="AS21" s="67"/>
    </row>
    <row r="22" spans="2:45" ht="9.75" customHeight="1">
      <c r="B22" s="6"/>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7"/>
      <c r="AR22" s="67"/>
      <c r="AS22" s="67"/>
    </row>
    <row r="23" spans="2:45" ht="9.75" customHeight="1">
      <c r="B23" s="6"/>
      <c r="C23" s="81" t="s">
        <v>138</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7"/>
      <c r="AR23" s="63" t="s">
        <v>61</v>
      </c>
      <c r="AS23" s="64"/>
    </row>
    <row r="24" spans="2:45" ht="9.75" customHeight="1">
      <c r="B24" s="6"/>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7"/>
      <c r="AR24" s="63" t="s">
        <v>62</v>
      </c>
      <c r="AS24" s="64"/>
    </row>
    <row r="25" spans="2:45" ht="12" customHeight="1">
      <c r="B25" s="6"/>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7"/>
      <c r="AR25" s="53" t="s">
        <v>123</v>
      </c>
      <c r="AS25" s="53"/>
    </row>
    <row r="26" spans="2:45" ht="12" customHeight="1">
      <c r="B26" s="6"/>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7"/>
      <c r="AR26" s="53"/>
      <c r="AS26" s="53"/>
    </row>
    <row r="27" spans="2:45" ht="12" customHeight="1">
      <c r="B27" s="6"/>
      <c r="C27" s="81" t="s">
        <v>139</v>
      </c>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7"/>
      <c r="AR27" s="53"/>
      <c r="AS27" s="53"/>
    </row>
    <row r="28" spans="2:45" ht="12" customHeight="1">
      <c r="B28" s="6"/>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7"/>
      <c r="AR28" s="53"/>
      <c r="AS28" s="53"/>
    </row>
    <row r="29" spans="2:45" ht="12" customHeight="1">
      <c r="B29" s="6"/>
      <c r="C29" s="21"/>
      <c r="D29" s="17"/>
      <c r="E29" s="17"/>
      <c r="F29" s="19"/>
      <c r="G29" s="19"/>
      <c r="H29" s="19"/>
      <c r="I29" s="19"/>
      <c r="J29" s="19"/>
      <c r="K29" s="19"/>
      <c r="L29" s="19"/>
      <c r="M29" s="19"/>
      <c r="N29" s="19"/>
      <c r="O29" s="19"/>
      <c r="P29" s="19"/>
      <c r="Q29" s="19"/>
      <c r="R29" s="19"/>
      <c r="S29" s="19"/>
      <c r="T29" s="19"/>
      <c r="U29" s="19"/>
      <c r="V29" s="19"/>
      <c r="W29" s="19"/>
      <c r="X29" s="17"/>
      <c r="Y29" s="17"/>
      <c r="Z29" s="17"/>
      <c r="AA29" s="17"/>
      <c r="AB29" s="17"/>
      <c r="AC29" s="17"/>
      <c r="AD29" s="17"/>
      <c r="AE29" s="17"/>
      <c r="AF29" s="17"/>
      <c r="AG29" s="17"/>
      <c r="AH29" s="17"/>
      <c r="AI29" s="17"/>
      <c r="AJ29" s="17"/>
      <c r="AK29" s="17"/>
      <c r="AL29" s="17"/>
      <c r="AM29" s="7"/>
      <c r="AR29" s="53" t="s">
        <v>63</v>
      </c>
      <c r="AS29" s="53"/>
    </row>
    <row r="30" spans="2:45" ht="12" customHeight="1">
      <c r="B30" s="6"/>
      <c r="C30" s="21" t="s">
        <v>120</v>
      </c>
      <c r="D30" s="17"/>
      <c r="E30" s="17"/>
      <c r="F30" s="19"/>
      <c r="G30" s="19"/>
      <c r="H30" s="19"/>
      <c r="I30" s="19"/>
      <c r="J30" s="19"/>
      <c r="K30" s="19"/>
      <c r="L30" s="19"/>
      <c r="M30" s="19"/>
      <c r="N30" s="19"/>
      <c r="O30" s="19"/>
      <c r="P30" s="19"/>
      <c r="Q30" s="19"/>
      <c r="R30" s="19"/>
      <c r="S30" s="19"/>
      <c r="T30" s="19"/>
      <c r="U30" s="19"/>
      <c r="V30" s="19"/>
      <c r="W30" s="19"/>
      <c r="X30" s="17"/>
      <c r="Y30" s="17"/>
      <c r="Z30" s="17"/>
      <c r="AA30" s="17"/>
      <c r="AB30" s="17"/>
      <c r="AC30" s="17"/>
      <c r="AD30" s="17"/>
      <c r="AE30" s="17"/>
      <c r="AF30" s="17"/>
      <c r="AG30" s="17"/>
      <c r="AH30" s="17"/>
      <c r="AI30" s="17"/>
      <c r="AJ30" s="17"/>
      <c r="AK30" s="17"/>
      <c r="AL30" s="17"/>
      <c r="AM30" s="7"/>
      <c r="AR30" s="53"/>
      <c r="AS30" s="53"/>
    </row>
    <row r="31" spans="2:45" ht="12" customHeight="1">
      <c r="B31" s="6"/>
      <c r="C31" s="21" t="s">
        <v>36</v>
      </c>
      <c r="D31" s="17"/>
      <c r="E31" s="17"/>
      <c r="F31" s="19"/>
      <c r="G31" s="19"/>
      <c r="H31" s="19"/>
      <c r="I31" s="19"/>
      <c r="J31" s="19"/>
      <c r="K31" s="19"/>
      <c r="L31" s="19"/>
      <c r="M31" s="19"/>
      <c r="N31" s="19"/>
      <c r="O31" s="19"/>
      <c r="P31" s="19"/>
      <c r="Q31" s="19"/>
      <c r="R31" s="19"/>
      <c r="S31" s="19"/>
      <c r="T31" s="19"/>
      <c r="U31" s="19"/>
      <c r="V31" s="19"/>
      <c r="W31" s="19"/>
      <c r="X31" s="17"/>
      <c r="Y31" s="17"/>
      <c r="Z31" s="17"/>
      <c r="AA31" s="17"/>
      <c r="AB31" s="17"/>
      <c r="AC31" s="17"/>
      <c r="AD31" s="17"/>
      <c r="AE31" s="17"/>
      <c r="AF31" s="17"/>
      <c r="AG31" s="17"/>
      <c r="AH31" s="17"/>
      <c r="AI31" s="17"/>
      <c r="AJ31" s="17"/>
      <c r="AK31" s="17"/>
      <c r="AL31" s="17"/>
      <c r="AM31" s="7"/>
      <c r="AR31" s="53"/>
      <c r="AS31" s="53"/>
    </row>
    <row r="32" spans="2:45" ht="12" customHeight="1">
      <c r="B32" s="6"/>
      <c r="C32" s="21"/>
      <c r="D32" s="17"/>
      <c r="E32" s="17"/>
      <c r="F32" s="19"/>
      <c r="G32" s="19"/>
      <c r="H32" s="19"/>
      <c r="I32" s="19"/>
      <c r="J32" s="19"/>
      <c r="K32" s="19"/>
      <c r="L32" s="19"/>
      <c r="M32" s="19"/>
      <c r="N32" s="19"/>
      <c r="O32" s="19"/>
      <c r="P32" s="19"/>
      <c r="Q32" s="19"/>
      <c r="R32" s="19"/>
      <c r="S32" s="19"/>
      <c r="T32" s="19"/>
      <c r="U32" s="19"/>
      <c r="V32" s="19"/>
      <c r="W32" s="19"/>
      <c r="X32" s="17"/>
      <c r="Y32" s="17"/>
      <c r="Z32" s="17"/>
      <c r="AA32" s="17"/>
      <c r="AB32" s="17"/>
      <c r="AC32" s="17"/>
      <c r="AD32" s="17"/>
      <c r="AE32" s="17"/>
      <c r="AF32" s="17"/>
      <c r="AG32" s="17"/>
      <c r="AH32" s="17"/>
      <c r="AI32" s="17"/>
      <c r="AJ32" s="17"/>
      <c r="AK32" s="17"/>
      <c r="AL32" s="17"/>
      <c r="AM32" s="7"/>
      <c r="AR32" s="56" t="s">
        <v>64</v>
      </c>
      <c r="AS32" s="57"/>
    </row>
    <row r="33" spans="2:45" ht="12" customHeight="1">
      <c r="B33" s="6"/>
      <c r="C33" s="23" t="s">
        <v>39</v>
      </c>
      <c r="D33" s="17"/>
      <c r="E33" s="17"/>
      <c r="F33" s="19"/>
      <c r="G33" s="19"/>
      <c r="H33" s="19"/>
      <c r="I33" s="19"/>
      <c r="J33" s="19"/>
      <c r="K33" s="19"/>
      <c r="L33" s="19"/>
      <c r="M33" s="19"/>
      <c r="N33" s="19"/>
      <c r="O33" s="19"/>
      <c r="P33" s="19"/>
      <c r="Q33" s="19"/>
      <c r="R33" s="19"/>
      <c r="S33" s="19"/>
      <c r="T33" s="19"/>
      <c r="U33" s="19"/>
      <c r="V33" s="19"/>
      <c r="W33" s="19"/>
      <c r="X33" s="17"/>
      <c r="Y33" s="17"/>
      <c r="Z33" s="17"/>
      <c r="AA33" s="17"/>
      <c r="AB33" s="17"/>
      <c r="AC33" s="17"/>
      <c r="AD33" s="17"/>
      <c r="AE33" s="17"/>
      <c r="AF33" s="17"/>
      <c r="AG33" s="17"/>
      <c r="AH33" s="17"/>
      <c r="AI33" s="17"/>
      <c r="AJ33" s="17"/>
      <c r="AK33" s="17"/>
      <c r="AL33" s="17"/>
      <c r="AM33" s="7"/>
      <c r="AR33" s="58"/>
      <c r="AS33" s="59"/>
    </row>
    <row r="34" spans="2:45" ht="12" customHeight="1">
      <c r="B34" s="6"/>
      <c r="C34" s="23" t="s">
        <v>38</v>
      </c>
      <c r="D34" s="17"/>
      <c r="E34" s="17"/>
      <c r="F34" s="19"/>
      <c r="G34" s="19"/>
      <c r="H34" s="19"/>
      <c r="I34" s="19"/>
      <c r="J34" s="19"/>
      <c r="K34" s="19"/>
      <c r="L34" s="19"/>
      <c r="M34" s="19"/>
      <c r="N34" s="19"/>
      <c r="O34" s="19"/>
      <c r="P34" s="19"/>
      <c r="Q34" s="19"/>
      <c r="R34" s="19"/>
      <c r="S34" s="19"/>
      <c r="T34" s="19"/>
      <c r="U34" s="19"/>
      <c r="V34" s="19"/>
      <c r="W34" s="19"/>
      <c r="X34" s="17"/>
      <c r="Y34" s="17"/>
      <c r="Z34" s="17"/>
      <c r="AA34" s="17"/>
      <c r="AB34" s="17"/>
      <c r="AC34" s="17"/>
      <c r="AD34" s="17"/>
      <c r="AE34" s="17"/>
      <c r="AF34" s="17"/>
      <c r="AG34" s="17"/>
      <c r="AH34" s="17"/>
      <c r="AI34" s="17"/>
      <c r="AJ34" s="17"/>
      <c r="AK34" s="17"/>
      <c r="AL34" s="17"/>
      <c r="AM34" s="7"/>
      <c r="AR34" s="58"/>
      <c r="AS34" s="59"/>
    </row>
    <row r="35" spans="2:45" ht="12" customHeight="1">
      <c r="B35" s="6"/>
      <c r="C35" s="23" t="s">
        <v>37</v>
      </c>
      <c r="D35" s="17"/>
      <c r="E35" s="17"/>
      <c r="F35" s="19"/>
      <c r="G35" s="19"/>
      <c r="H35" s="19"/>
      <c r="I35" s="19"/>
      <c r="J35" s="19"/>
      <c r="K35" s="19"/>
      <c r="L35" s="19"/>
      <c r="M35" s="19"/>
      <c r="N35" s="19"/>
      <c r="O35" s="19"/>
      <c r="P35" s="19"/>
      <c r="Q35" s="19"/>
      <c r="R35" s="19"/>
      <c r="S35" s="19"/>
      <c r="T35" s="19"/>
      <c r="U35" s="19"/>
      <c r="V35" s="19"/>
      <c r="W35" s="19"/>
      <c r="X35" s="17"/>
      <c r="Y35" s="17"/>
      <c r="Z35" s="17"/>
      <c r="AA35" s="17"/>
      <c r="AB35" s="17"/>
      <c r="AC35" s="17"/>
      <c r="AD35" s="17"/>
      <c r="AE35" s="17"/>
      <c r="AF35" s="17"/>
      <c r="AG35" s="17"/>
      <c r="AH35" s="17"/>
      <c r="AI35" s="17"/>
      <c r="AJ35" s="17"/>
      <c r="AK35" s="17"/>
      <c r="AL35" s="17"/>
      <c r="AM35" s="7"/>
      <c r="AR35" s="60"/>
      <c r="AS35" s="61"/>
    </row>
    <row r="36" spans="2:45" ht="12" customHeight="1">
      <c r="B36" s="6"/>
      <c r="C36" s="23" t="s">
        <v>40</v>
      </c>
      <c r="D36" s="17"/>
      <c r="E36" s="17"/>
      <c r="F36" s="19"/>
      <c r="G36" s="19"/>
      <c r="H36" s="19"/>
      <c r="I36" s="19"/>
      <c r="J36" s="19"/>
      <c r="K36" s="19"/>
      <c r="L36" s="19"/>
      <c r="M36" s="19"/>
      <c r="N36" s="19"/>
      <c r="O36" s="19"/>
      <c r="P36" s="19"/>
      <c r="Q36" s="19"/>
      <c r="R36" s="19"/>
      <c r="S36" s="19"/>
      <c r="T36" s="19"/>
      <c r="U36" s="19"/>
      <c r="V36" s="19"/>
      <c r="W36" s="19"/>
      <c r="X36" s="17"/>
      <c r="Y36" s="17"/>
      <c r="Z36" s="17"/>
      <c r="AA36" s="17"/>
      <c r="AB36" s="17"/>
      <c r="AC36" s="17"/>
      <c r="AD36" s="17"/>
      <c r="AE36" s="17"/>
      <c r="AF36" s="17"/>
      <c r="AG36" s="17"/>
      <c r="AH36" s="17"/>
      <c r="AI36" s="17"/>
      <c r="AJ36" s="17"/>
      <c r="AK36" s="17"/>
      <c r="AL36" s="17"/>
      <c r="AM36" s="7"/>
      <c r="AR36" s="53" t="s">
        <v>122</v>
      </c>
      <c r="AS36" s="53"/>
    </row>
    <row r="37" spans="2:45" ht="12" customHeight="1">
      <c r="B37" s="6"/>
      <c r="C37" s="23" t="s">
        <v>41</v>
      </c>
      <c r="D37" s="17"/>
      <c r="E37" s="17"/>
      <c r="F37" s="19"/>
      <c r="G37" s="19"/>
      <c r="H37" s="19"/>
      <c r="I37" s="19"/>
      <c r="J37" s="19"/>
      <c r="K37" s="19"/>
      <c r="L37" s="19"/>
      <c r="M37" s="19"/>
      <c r="N37" s="19"/>
      <c r="O37" s="19"/>
      <c r="P37" s="19"/>
      <c r="Q37" s="19"/>
      <c r="R37" s="19"/>
      <c r="S37" s="19"/>
      <c r="T37" s="19"/>
      <c r="U37" s="19"/>
      <c r="V37" s="19"/>
      <c r="W37" s="19"/>
      <c r="X37" s="17"/>
      <c r="Y37" s="17"/>
      <c r="Z37" s="17"/>
      <c r="AA37" s="17"/>
      <c r="AB37" s="17"/>
      <c r="AC37" s="17"/>
      <c r="AD37" s="17"/>
      <c r="AE37" s="17"/>
      <c r="AF37" s="17"/>
      <c r="AG37" s="17"/>
      <c r="AH37" s="17"/>
      <c r="AI37" s="17"/>
      <c r="AJ37" s="17"/>
      <c r="AK37" s="17"/>
      <c r="AL37" s="17"/>
      <c r="AM37" s="7"/>
      <c r="AR37" s="53"/>
      <c r="AS37" s="53"/>
    </row>
    <row r="38" spans="2:45" ht="12" customHeight="1">
      <c r="B38" s="6"/>
      <c r="C38" s="23" t="s">
        <v>42</v>
      </c>
      <c r="D38" s="17"/>
      <c r="E38" s="17"/>
      <c r="F38" s="19"/>
      <c r="G38" s="19"/>
      <c r="H38" s="19"/>
      <c r="I38" s="19"/>
      <c r="J38" s="19"/>
      <c r="K38" s="19"/>
      <c r="L38" s="19"/>
      <c r="M38" s="19"/>
      <c r="N38" s="19"/>
      <c r="O38" s="19"/>
      <c r="P38" s="19"/>
      <c r="Q38" s="19"/>
      <c r="R38" s="19"/>
      <c r="S38" s="19"/>
      <c r="T38" s="19"/>
      <c r="U38" s="19"/>
      <c r="V38" s="19"/>
      <c r="W38" s="19"/>
      <c r="X38" s="17"/>
      <c r="Y38" s="17"/>
      <c r="Z38" s="17"/>
      <c r="AA38" s="17"/>
      <c r="AB38" s="17"/>
      <c r="AC38" s="17"/>
      <c r="AD38" s="17"/>
      <c r="AE38" s="17"/>
      <c r="AF38" s="17"/>
      <c r="AG38" s="17"/>
      <c r="AH38" s="17"/>
      <c r="AI38" s="17"/>
      <c r="AJ38" s="17"/>
      <c r="AK38" s="17"/>
      <c r="AL38" s="17"/>
      <c r="AM38" s="7"/>
      <c r="AR38" s="53"/>
      <c r="AS38" s="53"/>
    </row>
    <row r="39" spans="2:45" ht="12" customHeight="1">
      <c r="B39" s="6"/>
      <c r="C39" s="23" t="s">
        <v>43</v>
      </c>
      <c r="D39" s="17"/>
      <c r="E39" s="17"/>
      <c r="F39" s="19"/>
      <c r="G39" s="19"/>
      <c r="H39" s="19"/>
      <c r="I39" s="19"/>
      <c r="J39" s="19"/>
      <c r="K39" s="19"/>
      <c r="L39" s="19"/>
      <c r="M39" s="19"/>
      <c r="N39" s="19"/>
      <c r="O39" s="19"/>
      <c r="P39" s="19"/>
      <c r="Q39" s="19"/>
      <c r="R39" s="19"/>
      <c r="S39" s="19"/>
      <c r="T39" s="19"/>
      <c r="U39" s="19"/>
      <c r="V39" s="19"/>
      <c r="W39" s="19"/>
      <c r="X39" s="17"/>
      <c r="Y39" s="17"/>
      <c r="Z39" s="17"/>
      <c r="AA39" s="17"/>
      <c r="AB39" s="17"/>
      <c r="AC39" s="17"/>
      <c r="AD39" s="17"/>
      <c r="AE39" s="17"/>
      <c r="AF39" s="17"/>
      <c r="AG39" s="17"/>
      <c r="AH39" s="17"/>
      <c r="AI39" s="17"/>
      <c r="AJ39" s="17"/>
      <c r="AK39" s="17"/>
      <c r="AL39" s="17"/>
      <c r="AM39" s="7"/>
      <c r="AR39" s="53" t="s">
        <v>65</v>
      </c>
      <c r="AS39" s="53"/>
    </row>
    <row r="40" spans="2:45" ht="12" customHeight="1">
      <c r="B40" s="6"/>
      <c r="C40" s="21"/>
      <c r="D40" s="17"/>
      <c r="E40" s="17"/>
      <c r="F40" s="19"/>
      <c r="G40" s="19"/>
      <c r="H40" s="19"/>
      <c r="I40" s="19"/>
      <c r="J40" s="19"/>
      <c r="K40" s="19"/>
      <c r="L40" s="19"/>
      <c r="M40" s="19"/>
      <c r="N40" s="19"/>
      <c r="O40" s="19"/>
      <c r="P40" s="19"/>
      <c r="Q40" s="19"/>
      <c r="R40" s="19"/>
      <c r="S40" s="19"/>
      <c r="T40" s="19"/>
      <c r="U40" s="19"/>
      <c r="V40" s="19"/>
      <c r="W40" s="19"/>
      <c r="X40" s="17"/>
      <c r="Y40" s="17"/>
      <c r="Z40" s="17"/>
      <c r="AA40" s="17"/>
      <c r="AB40" s="17"/>
      <c r="AC40" s="17"/>
      <c r="AD40" s="17"/>
      <c r="AE40" s="17"/>
      <c r="AF40" s="17"/>
      <c r="AG40" s="17"/>
      <c r="AH40" s="17"/>
      <c r="AI40" s="17"/>
      <c r="AJ40" s="17"/>
      <c r="AK40" s="17"/>
      <c r="AL40" s="17"/>
      <c r="AM40" s="7"/>
      <c r="AR40" s="53"/>
      <c r="AS40" s="53"/>
    </row>
    <row r="41" spans="2:45" ht="12" customHeight="1">
      <c r="B41" s="6"/>
      <c r="C41" s="87" t="s">
        <v>140</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7"/>
      <c r="AR41" s="53"/>
      <c r="AS41" s="53"/>
    </row>
    <row r="42" spans="2:45" ht="12" customHeight="1">
      <c r="B42" s="6"/>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7"/>
      <c r="AR42" s="54" t="s">
        <v>66</v>
      </c>
      <c r="AS42" s="55"/>
    </row>
    <row r="43" spans="2:45" ht="12" customHeight="1">
      <c r="B43" s="6"/>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7"/>
      <c r="AR43" s="56" t="s">
        <v>67</v>
      </c>
      <c r="AS43" s="57"/>
    </row>
    <row r="44" spans="2:45" ht="12" customHeight="1">
      <c r="B44" s="6"/>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7"/>
      <c r="AR44" s="60"/>
      <c r="AS44" s="61"/>
    </row>
    <row r="45" spans="2:45" ht="12" customHeight="1">
      <c r="B45" s="6"/>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7"/>
      <c r="AR45" s="54" t="s">
        <v>68</v>
      </c>
      <c r="AS45" s="55"/>
    </row>
    <row r="46" spans="2:45" ht="12" customHeight="1">
      <c r="B46" s="6"/>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7"/>
      <c r="AR46" s="53" t="s">
        <v>69</v>
      </c>
      <c r="AS46" s="53"/>
    </row>
    <row r="47" spans="2:45" ht="12" customHeight="1">
      <c r="B47" s="6"/>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7"/>
      <c r="AR47" s="53"/>
      <c r="AS47" s="53"/>
    </row>
    <row r="48" spans="2:45" ht="12" customHeight="1">
      <c r="B48" s="6"/>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7"/>
      <c r="AR48" s="56" t="s">
        <v>70</v>
      </c>
      <c r="AS48" s="57"/>
    </row>
    <row r="49" spans="2:45" ht="12" customHeight="1">
      <c r="B49" s="6"/>
      <c r="C49" s="21"/>
      <c r="D49" s="17"/>
      <c r="E49" s="17"/>
      <c r="F49" s="19"/>
      <c r="G49" s="19"/>
      <c r="H49" s="19"/>
      <c r="I49" s="19"/>
      <c r="J49" s="19"/>
      <c r="K49" s="19"/>
      <c r="L49" s="19"/>
      <c r="M49" s="19"/>
      <c r="N49" s="19"/>
      <c r="O49" s="19"/>
      <c r="P49" s="19"/>
      <c r="Q49" s="19"/>
      <c r="R49" s="19"/>
      <c r="S49" s="19"/>
      <c r="T49" s="19"/>
      <c r="U49" s="19"/>
      <c r="V49" s="19"/>
      <c r="W49" s="19"/>
      <c r="X49" s="17"/>
      <c r="Y49" s="17"/>
      <c r="Z49" s="17"/>
      <c r="AA49" s="17"/>
      <c r="AB49" s="17"/>
      <c r="AC49" s="17"/>
      <c r="AD49" s="17"/>
      <c r="AE49" s="17"/>
      <c r="AF49" s="17"/>
      <c r="AG49" s="17"/>
      <c r="AH49" s="17"/>
      <c r="AI49" s="17"/>
      <c r="AJ49" s="17"/>
      <c r="AK49" s="17"/>
      <c r="AL49" s="17"/>
      <c r="AM49" s="7"/>
      <c r="AR49" s="58"/>
      <c r="AS49" s="59"/>
    </row>
    <row r="50" spans="2:45" ht="12" customHeight="1">
      <c r="B50" s="6"/>
      <c r="C50" s="79" t="s">
        <v>30</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80" t="s">
        <v>31</v>
      </c>
      <c r="AF50" s="80"/>
      <c r="AG50" s="80"/>
      <c r="AH50" s="80"/>
      <c r="AI50" s="80"/>
      <c r="AJ50" s="80"/>
      <c r="AK50" s="80"/>
      <c r="AL50" s="80"/>
      <c r="AM50" s="7"/>
      <c r="AR50" s="58"/>
      <c r="AS50" s="59"/>
    </row>
    <row r="51" spans="2:45" ht="12" customHeight="1">
      <c r="B51" s="6"/>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80"/>
      <c r="AF51" s="80"/>
      <c r="AG51" s="80"/>
      <c r="AH51" s="80"/>
      <c r="AI51" s="80"/>
      <c r="AJ51" s="80"/>
      <c r="AK51" s="80"/>
      <c r="AL51" s="80"/>
      <c r="AM51" s="7"/>
      <c r="AR51" s="60"/>
      <c r="AS51" s="61"/>
    </row>
    <row r="52" spans="2:45" ht="15" customHeight="1">
      <c r="B52" s="6"/>
      <c r="C52" s="84" t="s">
        <v>32</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77">
        <v>12</v>
      </c>
      <c r="AF52" s="77"/>
      <c r="AG52" s="77"/>
      <c r="AH52" s="77"/>
      <c r="AI52" s="77"/>
      <c r="AJ52" s="77"/>
      <c r="AK52" s="77"/>
      <c r="AL52" s="77"/>
      <c r="AM52" s="7"/>
      <c r="AR52" s="56" t="s">
        <v>71</v>
      </c>
      <c r="AS52" s="57"/>
    </row>
    <row r="53" spans="2:45" ht="28.5" customHeight="1">
      <c r="B53" s="6"/>
      <c r="C53" s="78" t="s">
        <v>142</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0">
        <v>0.5</v>
      </c>
      <c r="AF53" s="70"/>
      <c r="AG53" s="70"/>
      <c r="AH53" s="70"/>
      <c r="AI53" s="70"/>
      <c r="AJ53" s="70"/>
      <c r="AK53" s="70"/>
      <c r="AL53" s="70"/>
      <c r="AM53" s="7"/>
      <c r="AR53" s="58"/>
      <c r="AS53" s="59"/>
    </row>
    <row r="54" spans="2:45" ht="15" customHeight="1">
      <c r="B54" s="6"/>
      <c r="C54" s="78" t="s">
        <v>141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0">
        <v>1</v>
      </c>
      <c r="AF54" s="70"/>
      <c r="AG54" s="70"/>
      <c r="AH54" s="70"/>
      <c r="AI54" s="70"/>
      <c r="AJ54" s="70"/>
      <c r="AK54" s="70"/>
      <c r="AL54" s="70"/>
      <c r="AM54" s="7"/>
      <c r="AR54" s="58"/>
      <c r="AS54" s="59"/>
    </row>
    <row r="55" spans="2:45" ht="15" customHeight="1">
      <c r="B55" s="6"/>
      <c r="C55" s="78" t="s">
        <v>143</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0">
        <v>0.5</v>
      </c>
      <c r="AF55" s="70"/>
      <c r="AG55" s="70"/>
      <c r="AH55" s="70"/>
      <c r="AI55" s="70"/>
      <c r="AJ55" s="70"/>
      <c r="AK55" s="70"/>
      <c r="AL55" s="70"/>
      <c r="AM55" s="7"/>
      <c r="AR55" s="60"/>
      <c r="AS55" s="61"/>
    </row>
    <row r="56" spans="2:45" ht="15" customHeight="1">
      <c r="B56" s="6"/>
      <c r="C56" s="78" t="s">
        <v>145</v>
      </c>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97">
        <f>(AE54+AE53+AE55)*AE57*AE52*AO57</f>
        <v>6.240000000000001</v>
      </c>
      <c r="AF56" s="97"/>
      <c r="AG56" s="97"/>
      <c r="AH56" s="97"/>
      <c r="AI56" s="97"/>
      <c r="AJ56" s="97"/>
      <c r="AK56" s="97"/>
      <c r="AL56" s="97"/>
      <c r="AM56" s="7"/>
      <c r="AR56" s="53" t="s">
        <v>72</v>
      </c>
      <c r="AS56" s="53"/>
    </row>
    <row r="57" spans="2:45" ht="15" customHeight="1">
      <c r="B57" s="6"/>
      <c r="C57" s="78" t="s">
        <v>144</v>
      </c>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2">
        <f>1+AO58</f>
        <v>1.3</v>
      </c>
      <c r="AF57" s="72"/>
      <c r="AG57" s="72"/>
      <c r="AH57" s="72"/>
      <c r="AI57" s="72"/>
      <c r="AJ57" s="72"/>
      <c r="AK57" s="72"/>
      <c r="AL57" s="72"/>
      <c r="AM57" s="7"/>
      <c r="AO57" s="89">
        <v>0.2</v>
      </c>
      <c r="AP57" s="89"/>
      <c r="AR57" s="53"/>
      <c r="AS57" s="53"/>
    </row>
    <row r="58" spans="2:45" ht="15" customHeight="1">
      <c r="B58" s="6"/>
      <c r="C58" s="68" t="s">
        <v>34</v>
      </c>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9">
        <f>(AE54+AE53+AE55)*AE57*AE52+AE56</f>
        <v>37.440000000000005</v>
      </c>
      <c r="AF58" s="69"/>
      <c r="AG58" s="69"/>
      <c r="AH58" s="69"/>
      <c r="AI58" s="69"/>
      <c r="AJ58" s="69"/>
      <c r="AK58" s="69"/>
      <c r="AL58" s="69"/>
      <c r="AM58" s="7"/>
      <c r="AO58" s="89">
        <v>0.3</v>
      </c>
      <c r="AP58" s="89"/>
      <c r="AR58" s="53" t="s">
        <v>73</v>
      </c>
      <c r="AS58" s="53"/>
    </row>
    <row r="59" spans="2:45" ht="12" customHeight="1">
      <c r="B59" s="6"/>
      <c r="C59" s="21"/>
      <c r="D59" s="17"/>
      <c r="E59" s="17"/>
      <c r="F59" s="19"/>
      <c r="G59" s="19"/>
      <c r="H59" s="19"/>
      <c r="I59" s="19"/>
      <c r="J59" s="19"/>
      <c r="K59" s="19"/>
      <c r="L59" s="19"/>
      <c r="M59" s="19"/>
      <c r="N59" s="19"/>
      <c r="O59" s="19"/>
      <c r="P59" s="19"/>
      <c r="Q59" s="19"/>
      <c r="R59" s="19"/>
      <c r="S59" s="19"/>
      <c r="T59" s="19"/>
      <c r="U59" s="19"/>
      <c r="V59" s="19"/>
      <c r="W59" s="19"/>
      <c r="X59" s="17"/>
      <c r="Y59" s="17"/>
      <c r="Z59" s="17"/>
      <c r="AA59" s="17"/>
      <c r="AB59" s="17"/>
      <c r="AC59" s="17"/>
      <c r="AD59" s="17"/>
      <c r="AE59" s="17"/>
      <c r="AF59" s="17"/>
      <c r="AG59" s="17"/>
      <c r="AH59" s="17"/>
      <c r="AI59" s="17"/>
      <c r="AJ59" s="17"/>
      <c r="AK59" s="17"/>
      <c r="AL59" s="17"/>
      <c r="AM59" s="7"/>
      <c r="AR59" s="53"/>
      <c r="AS59" s="53"/>
    </row>
    <row r="60" spans="2:45" ht="12" customHeight="1">
      <c r="B60" s="6"/>
      <c r="C60" s="21" t="s">
        <v>146</v>
      </c>
      <c r="D60" s="17"/>
      <c r="E60" s="17"/>
      <c r="F60" s="19"/>
      <c r="G60" s="19"/>
      <c r="H60" s="19"/>
      <c r="I60" s="19"/>
      <c r="J60" s="19"/>
      <c r="K60" s="19"/>
      <c r="L60" s="19"/>
      <c r="M60" s="19"/>
      <c r="N60" s="19"/>
      <c r="O60" s="19"/>
      <c r="P60" s="19"/>
      <c r="Q60" s="19"/>
      <c r="R60" s="19"/>
      <c r="S60" s="19"/>
      <c r="T60" s="19"/>
      <c r="U60" s="19"/>
      <c r="V60" s="19"/>
      <c r="W60" s="19"/>
      <c r="X60" s="17"/>
      <c r="Y60" s="17"/>
      <c r="Z60" s="17"/>
      <c r="AA60" s="17"/>
      <c r="AB60" s="17"/>
      <c r="AC60" s="17"/>
      <c r="AD60" s="17"/>
      <c r="AE60" s="17"/>
      <c r="AF60" s="17"/>
      <c r="AG60" s="17"/>
      <c r="AH60" s="17"/>
      <c r="AI60" s="17"/>
      <c r="AJ60" s="17"/>
      <c r="AK60" s="17"/>
      <c r="AL60" s="17"/>
      <c r="AM60" s="7"/>
      <c r="AR60" s="53"/>
      <c r="AS60" s="53"/>
    </row>
    <row r="61" spans="2:45" ht="12" customHeight="1">
      <c r="B61" s="6"/>
      <c r="C61" s="21"/>
      <c r="D61" s="17"/>
      <c r="E61" s="17"/>
      <c r="F61" s="19"/>
      <c r="G61" s="19"/>
      <c r="H61" s="19"/>
      <c r="I61" s="19"/>
      <c r="J61" s="19"/>
      <c r="K61" s="19"/>
      <c r="L61" s="19"/>
      <c r="M61" s="19"/>
      <c r="N61" s="19"/>
      <c r="O61" s="19"/>
      <c r="P61" s="19"/>
      <c r="Q61" s="19"/>
      <c r="R61" s="19"/>
      <c r="S61" s="19"/>
      <c r="T61" s="19"/>
      <c r="U61" s="19"/>
      <c r="V61" s="19"/>
      <c r="W61" s="19"/>
      <c r="X61" s="17"/>
      <c r="Y61" s="17"/>
      <c r="Z61" s="17"/>
      <c r="AA61" s="17"/>
      <c r="AB61" s="17"/>
      <c r="AC61" s="17"/>
      <c r="AD61" s="17"/>
      <c r="AE61" s="17"/>
      <c r="AF61" s="17"/>
      <c r="AG61" s="17"/>
      <c r="AH61" s="17"/>
      <c r="AI61" s="17"/>
      <c r="AJ61" s="17"/>
      <c r="AK61" s="17"/>
      <c r="AL61" s="17"/>
      <c r="AM61" s="7"/>
      <c r="AR61" s="56" t="s">
        <v>74</v>
      </c>
      <c r="AS61" s="57"/>
    </row>
    <row r="62" spans="2:45" ht="12" customHeight="1">
      <c r="B62" s="6"/>
      <c r="C62" s="21" t="s">
        <v>36</v>
      </c>
      <c r="D62" s="17"/>
      <c r="E62" s="17"/>
      <c r="F62" s="19"/>
      <c r="G62" s="19"/>
      <c r="H62" s="19"/>
      <c r="I62" s="19"/>
      <c r="J62" s="19"/>
      <c r="K62" s="19"/>
      <c r="L62" s="19"/>
      <c r="M62" s="19"/>
      <c r="N62" s="19"/>
      <c r="O62" s="19"/>
      <c r="P62" s="19"/>
      <c r="Q62" s="19"/>
      <c r="R62" s="19"/>
      <c r="S62" s="19"/>
      <c r="T62" s="19"/>
      <c r="U62" s="19"/>
      <c r="V62" s="19"/>
      <c r="W62" s="19"/>
      <c r="X62" s="17"/>
      <c r="Y62" s="17"/>
      <c r="Z62" s="17"/>
      <c r="AA62" s="17"/>
      <c r="AB62" s="17"/>
      <c r="AC62" s="17"/>
      <c r="AD62" s="17"/>
      <c r="AE62" s="17"/>
      <c r="AF62" s="17"/>
      <c r="AG62" s="17"/>
      <c r="AH62" s="17"/>
      <c r="AI62" s="17"/>
      <c r="AJ62" s="17"/>
      <c r="AK62" s="17"/>
      <c r="AL62" s="17"/>
      <c r="AM62" s="7"/>
      <c r="AR62" s="58"/>
      <c r="AS62" s="59"/>
    </row>
    <row r="63" spans="2:45" ht="12" customHeight="1">
      <c r="B63" s="6"/>
      <c r="C63" s="38" t="s">
        <v>148</v>
      </c>
      <c r="D63" s="23"/>
      <c r="E63" s="17"/>
      <c r="F63" s="19"/>
      <c r="G63" s="19"/>
      <c r="H63" s="19"/>
      <c r="I63" s="19"/>
      <c r="J63" s="19"/>
      <c r="K63" s="19"/>
      <c r="L63" s="19"/>
      <c r="M63" s="19"/>
      <c r="N63" s="19"/>
      <c r="O63" s="19"/>
      <c r="P63" s="19"/>
      <c r="Q63" s="19"/>
      <c r="R63" s="19"/>
      <c r="S63" s="19"/>
      <c r="T63" s="19"/>
      <c r="U63" s="19"/>
      <c r="V63" s="19"/>
      <c r="W63" s="19"/>
      <c r="X63" s="17"/>
      <c r="Y63" s="17"/>
      <c r="Z63" s="17"/>
      <c r="AA63" s="17"/>
      <c r="AB63" s="17"/>
      <c r="AC63" s="17"/>
      <c r="AD63" s="17"/>
      <c r="AE63" s="17"/>
      <c r="AF63" s="17"/>
      <c r="AG63" s="17"/>
      <c r="AH63" s="17"/>
      <c r="AI63" s="17"/>
      <c r="AJ63" s="17"/>
      <c r="AK63" s="17"/>
      <c r="AL63" s="17"/>
      <c r="AM63" s="7"/>
      <c r="AR63" s="58"/>
      <c r="AS63" s="59"/>
    </row>
    <row r="64" spans="2:45" ht="12" customHeight="1">
      <c r="B64" s="6"/>
      <c r="C64" s="38" t="s">
        <v>149</v>
      </c>
      <c r="D64" s="23"/>
      <c r="E64" s="17"/>
      <c r="F64" s="19"/>
      <c r="G64" s="19"/>
      <c r="H64" s="19"/>
      <c r="I64" s="19"/>
      <c r="J64" s="19"/>
      <c r="K64" s="19"/>
      <c r="L64" s="19"/>
      <c r="M64" s="19"/>
      <c r="N64" s="19"/>
      <c r="O64" s="19"/>
      <c r="P64" s="19"/>
      <c r="Q64" s="19"/>
      <c r="R64" s="19"/>
      <c r="S64" s="19"/>
      <c r="T64" s="19"/>
      <c r="U64" s="19"/>
      <c r="V64" s="19"/>
      <c r="W64" s="19"/>
      <c r="X64" s="17"/>
      <c r="Y64" s="17"/>
      <c r="Z64" s="17"/>
      <c r="AA64" s="17"/>
      <c r="AB64" s="17"/>
      <c r="AC64" s="17"/>
      <c r="AD64" s="17"/>
      <c r="AE64" s="17"/>
      <c r="AF64" s="17"/>
      <c r="AG64" s="17"/>
      <c r="AH64" s="17"/>
      <c r="AI64" s="17"/>
      <c r="AJ64" s="17"/>
      <c r="AK64" s="17"/>
      <c r="AL64" s="17"/>
      <c r="AM64" s="7"/>
      <c r="AR64" s="60"/>
      <c r="AS64" s="61"/>
    </row>
    <row r="65" spans="2:45" ht="12" customHeight="1">
      <c r="B65" s="6"/>
      <c r="C65" s="38" t="s">
        <v>150</v>
      </c>
      <c r="D65" s="23"/>
      <c r="E65" s="17"/>
      <c r="F65" s="19"/>
      <c r="G65" s="19"/>
      <c r="H65" s="19"/>
      <c r="I65" s="19"/>
      <c r="J65" s="19"/>
      <c r="K65" s="19"/>
      <c r="L65" s="19"/>
      <c r="M65" s="19"/>
      <c r="N65" s="19"/>
      <c r="O65" s="19"/>
      <c r="P65" s="19"/>
      <c r="Q65" s="19"/>
      <c r="R65" s="19"/>
      <c r="S65" s="19"/>
      <c r="T65" s="19"/>
      <c r="U65" s="19"/>
      <c r="V65" s="19"/>
      <c r="W65" s="19"/>
      <c r="X65" s="17"/>
      <c r="Y65" s="17"/>
      <c r="Z65" s="17"/>
      <c r="AA65" s="17"/>
      <c r="AB65" s="17"/>
      <c r="AC65" s="17"/>
      <c r="AD65" s="17"/>
      <c r="AE65" s="17"/>
      <c r="AF65" s="17"/>
      <c r="AG65" s="17"/>
      <c r="AH65" s="17"/>
      <c r="AI65" s="17"/>
      <c r="AJ65" s="17"/>
      <c r="AK65" s="17"/>
      <c r="AL65" s="17"/>
      <c r="AM65" s="7"/>
      <c r="AR65" s="56" t="s">
        <v>75</v>
      </c>
      <c r="AS65" s="57"/>
    </row>
    <row r="66" spans="2:45" ht="12" customHeight="1">
      <c r="B66" s="6"/>
      <c r="C66" s="38" t="s">
        <v>151</v>
      </c>
      <c r="D66" s="23"/>
      <c r="E66" s="17"/>
      <c r="F66" s="19"/>
      <c r="G66" s="19"/>
      <c r="H66" s="19"/>
      <c r="I66" s="19"/>
      <c r="J66" s="19"/>
      <c r="K66" s="19"/>
      <c r="L66" s="19"/>
      <c r="M66" s="19"/>
      <c r="N66" s="19"/>
      <c r="O66" s="19"/>
      <c r="P66" s="19"/>
      <c r="Q66" s="19"/>
      <c r="R66" s="19"/>
      <c r="S66" s="19"/>
      <c r="T66" s="19"/>
      <c r="U66" s="19"/>
      <c r="V66" s="19"/>
      <c r="W66" s="19"/>
      <c r="X66" s="17"/>
      <c r="Y66" s="17"/>
      <c r="Z66" s="17"/>
      <c r="AA66" s="17"/>
      <c r="AB66" s="17"/>
      <c r="AC66" s="17"/>
      <c r="AD66" s="17"/>
      <c r="AE66" s="17"/>
      <c r="AF66" s="17"/>
      <c r="AG66" s="17"/>
      <c r="AH66" s="17"/>
      <c r="AI66" s="17"/>
      <c r="AJ66" s="17"/>
      <c r="AK66" s="17"/>
      <c r="AL66" s="17"/>
      <c r="AM66" s="7"/>
      <c r="AR66" s="58"/>
      <c r="AS66" s="59"/>
    </row>
    <row r="67" spans="2:45" ht="12" customHeight="1">
      <c r="B67" s="6"/>
      <c r="C67" s="38" t="s">
        <v>152</v>
      </c>
      <c r="D67" s="23"/>
      <c r="E67" s="17"/>
      <c r="F67" s="19"/>
      <c r="G67" s="19"/>
      <c r="H67" s="19"/>
      <c r="I67" s="19"/>
      <c r="J67" s="19"/>
      <c r="K67" s="19"/>
      <c r="L67" s="19"/>
      <c r="M67" s="19"/>
      <c r="N67" s="19"/>
      <c r="O67" s="19"/>
      <c r="P67" s="19"/>
      <c r="Q67" s="19"/>
      <c r="R67" s="19"/>
      <c r="S67" s="19"/>
      <c r="T67" s="19"/>
      <c r="U67" s="19"/>
      <c r="V67" s="19"/>
      <c r="W67" s="19"/>
      <c r="X67" s="17"/>
      <c r="Y67" s="17"/>
      <c r="Z67" s="17"/>
      <c r="AA67" s="17"/>
      <c r="AB67" s="17"/>
      <c r="AC67" s="17"/>
      <c r="AD67" s="17"/>
      <c r="AE67" s="17"/>
      <c r="AF67" s="17"/>
      <c r="AG67" s="17"/>
      <c r="AH67" s="17"/>
      <c r="AI67" s="17"/>
      <c r="AJ67" s="17"/>
      <c r="AK67" s="17"/>
      <c r="AL67" s="17"/>
      <c r="AM67" s="7"/>
      <c r="AR67" s="58"/>
      <c r="AS67" s="59"/>
    </row>
    <row r="68" spans="2:45" ht="12" customHeight="1">
      <c r="B68" s="6"/>
      <c r="C68" s="38" t="s">
        <v>153</v>
      </c>
      <c r="D68" s="23"/>
      <c r="E68" s="17"/>
      <c r="F68" s="19"/>
      <c r="G68" s="19"/>
      <c r="H68" s="19"/>
      <c r="I68" s="19"/>
      <c r="J68" s="19"/>
      <c r="K68" s="19"/>
      <c r="L68" s="19"/>
      <c r="M68" s="19"/>
      <c r="N68" s="19"/>
      <c r="O68" s="19"/>
      <c r="P68" s="19"/>
      <c r="Q68" s="19"/>
      <c r="R68" s="19"/>
      <c r="S68" s="19"/>
      <c r="T68" s="19"/>
      <c r="U68" s="19"/>
      <c r="V68" s="19"/>
      <c r="W68" s="19"/>
      <c r="X68" s="17"/>
      <c r="Y68" s="17"/>
      <c r="Z68" s="17"/>
      <c r="AA68" s="17"/>
      <c r="AB68" s="17"/>
      <c r="AC68" s="17"/>
      <c r="AD68" s="17"/>
      <c r="AE68" s="17"/>
      <c r="AF68" s="17"/>
      <c r="AG68" s="17"/>
      <c r="AH68" s="17"/>
      <c r="AI68" s="17"/>
      <c r="AJ68" s="17"/>
      <c r="AK68" s="17"/>
      <c r="AL68" s="17"/>
      <c r="AM68" s="7"/>
      <c r="AR68" s="60"/>
      <c r="AS68" s="61"/>
    </row>
    <row r="69" spans="2:45" ht="12" customHeight="1">
      <c r="B69" s="6"/>
      <c r="C69" s="38" t="s">
        <v>154</v>
      </c>
      <c r="D69" s="23"/>
      <c r="E69" s="17"/>
      <c r="F69" s="19"/>
      <c r="G69" s="19"/>
      <c r="H69" s="19"/>
      <c r="I69" s="19"/>
      <c r="J69" s="19"/>
      <c r="K69" s="19"/>
      <c r="L69" s="19"/>
      <c r="M69" s="19"/>
      <c r="N69" s="19"/>
      <c r="O69" s="19"/>
      <c r="P69" s="19"/>
      <c r="Q69" s="19"/>
      <c r="R69" s="19"/>
      <c r="S69" s="19"/>
      <c r="T69" s="19"/>
      <c r="U69" s="19"/>
      <c r="V69" s="19"/>
      <c r="W69" s="19"/>
      <c r="X69" s="17"/>
      <c r="Y69" s="17"/>
      <c r="Z69" s="17"/>
      <c r="AA69" s="17"/>
      <c r="AB69" s="17"/>
      <c r="AC69" s="17"/>
      <c r="AD69" s="17"/>
      <c r="AE69" s="17"/>
      <c r="AF69" s="17"/>
      <c r="AG69" s="17"/>
      <c r="AH69" s="17"/>
      <c r="AI69" s="17"/>
      <c r="AJ69" s="17"/>
      <c r="AK69" s="17"/>
      <c r="AL69" s="17"/>
      <c r="AM69" s="7"/>
      <c r="AR69" s="54" t="s">
        <v>76</v>
      </c>
      <c r="AS69" s="55"/>
    </row>
    <row r="70" spans="2:45" ht="12" customHeight="1">
      <c r="B70" s="6"/>
      <c r="C70" s="21"/>
      <c r="D70" s="17"/>
      <c r="E70" s="17"/>
      <c r="F70" s="19"/>
      <c r="G70" s="19"/>
      <c r="H70" s="19"/>
      <c r="I70" s="19"/>
      <c r="J70" s="19"/>
      <c r="K70" s="19"/>
      <c r="L70" s="19"/>
      <c r="M70" s="19"/>
      <c r="N70" s="19"/>
      <c r="O70" s="19"/>
      <c r="P70" s="19"/>
      <c r="Q70" s="19"/>
      <c r="R70" s="19"/>
      <c r="S70" s="19"/>
      <c r="T70" s="19"/>
      <c r="U70" s="19"/>
      <c r="V70" s="19"/>
      <c r="W70" s="19"/>
      <c r="X70" s="17"/>
      <c r="Y70" s="17"/>
      <c r="Z70" s="17"/>
      <c r="AA70" s="17"/>
      <c r="AB70" s="17"/>
      <c r="AC70" s="17"/>
      <c r="AD70" s="17"/>
      <c r="AE70" s="17"/>
      <c r="AF70" s="17"/>
      <c r="AG70" s="17"/>
      <c r="AH70" s="17"/>
      <c r="AI70" s="17"/>
      <c r="AJ70" s="17"/>
      <c r="AK70" s="17"/>
      <c r="AL70" s="17"/>
      <c r="AM70" s="7"/>
      <c r="AR70" s="54" t="s">
        <v>77</v>
      </c>
      <c r="AS70" s="55"/>
    </row>
    <row r="71" spans="2:45" ht="12" customHeight="1">
      <c r="B71" s="6"/>
      <c r="C71" s="96" t="s">
        <v>155</v>
      </c>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7"/>
      <c r="AR71" s="54" t="s">
        <v>78</v>
      </c>
      <c r="AS71" s="55"/>
    </row>
    <row r="72" spans="2:45" ht="12" customHeight="1">
      <c r="B72" s="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7"/>
      <c r="AR72" s="54" t="s">
        <v>79</v>
      </c>
      <c r="AS72" s="55"/>
    </row>
    <row r="73" spans="2:45" ht="12" customHeight="1">
      <c r="B73" s="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7"/>
      <c r="AR73" s="54" t="s">
        <v>80</v>
      </c>
      <c r="AS73" s="55"/>
    </row>
    <row r="74" spans="2:45" ht="12" customHeight="1">
      <c r="B74" s="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7"/>
      <c r="AR74" s="54" t="s">
        <v>81</v>
      </c>
      <c r="AS74" s="55"/>
    </row>
    <row r="75" spans="2:45" ht="12" customHeight="1">
      <c r="B75" s="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7"/>
      <c r="AR75" s="54" t="s">
        <v>82</v>
      </c>
      <c r="AS75" s="55"/>
    </row>
    <row r="76" spans="2:45" ht="12" customHeight="1">
      <c r="B76" s="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7"/>
      <c r="AR76" s="56" t="s">
        <v>83</v>
      </c>
      <c r="AS76" s="57"/>
    </row>
    <row r="77" spans="2:45" ht="12" customHeight="1">
      <c r="B77" s="6"/>
      <c r="C77" s="21"/>
      <c r="D77" s="17"/>
      <c r="E77" s="17"/>
      <c r="F77" s="19"/>
      <c r="G77" s="19"/>
      <c r="H77" s="19"/>
      <c r="I77" s="19"/>
      <c r="J77" s="19"/>
      <c r="K77" s="19"/>
      <c r="L77" s="19"/>
      <c r="M77" s="19"/>
      <c r="N77" s="19"/>
      <c r="O77" s="19"/>
      <c r="P77" s="19"/>
      <c r="Q77" s="19"/>
      <c r="R77" s="19"/>
      <c r="S77" s="19"/>
      <c r="T77" s="19"/>
      <c r="U77" s="19"/>
      <c r="V77" s="19"/>
      <c r="W77" s="19"/>
      <c r="X77" s="17"/>
      <c r="Y77" s="17"/>
      <c r="Z77" s="17"/>
      <c r="AA77" s="17"/>
      <c r="AB77" s="17"/>
      <c r="AC77" s="17"/>
      <c r="AD77" s="17"/>
      <c r="AE77" s="17"/>
      <c r="AF77" s="17"/>
      <c r="AG77" s="17"/>
      <c r="AH77" s="17"/>
      <c r="AI77" s="17"/>
      <c r="AJ77" s="17"/>
      <c r="AK77" s="17"/>
      <c r="AL77" s="17"/>
      <c r="AM77" s="7"/>
      <c r="AR77" s="60"/>
      <c r="AS77" s="61"/>
    </row>
    <row r="78" spans="2:45" ht="12" customHeight="1">
      <c r="B78" s="6"/>
      <c r="C78" s="79" t="s">
        <v>30</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80" t="s">
        <v>31</v>
      </c>
      <c r="AF78" s="80"/>
      <c r="AG78" s="80"/>
      <c r="AH78" s="80"/>
      <c r="AI78" s="80"/>
      <c r="AJ78" s="80"/>
      <c r="AK78" s="80"/>
      <c r="AL78" s="80"/>
      <c r="AM78" s="7"/>
      <c r="AR78" s="54" t="s">
        <v>84</v>
      </c>
      <c r="AS78" s="55"/>
    </row>
    <row r="79" spans="2:45" ht="12" customHeight="1">
      <c r="B79" s="6"/>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80"/>
      <c r="AF79" s="80"/>
      <c r="AG79" s="80"/>
      <c r="AH79" s="80"/>
      <c r="AI79" s="80"/>
      <c r="AJ79" s="80"/>
      <c r="AK79" s="80"/>
      <c r="AL79" s="80"/>
      <c r="AM79" s="7"/>
      <c r="AR79" s="56" t="s">
        <v>85</v>
      </c>
      <c r="AS79" s="57"/>
    </row>
    <row r="80" spans="2:45" ht="18" customHeight="1">
      <c r="B80" s="6"/>
      <c r="C80" s="84" t="s">
        <v>32</v>
      </c>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77">
        <v>45</v>
      </c>
      <c r="AF80" s="77"/>
      <c r="AG80" s="77"/>
      <c r="AH80" s="77"/>
      <c r="AI80" s="77"/>
      <c r="AJ80" s="77"/>
      <c r="AK80" s="77"/>
      <c r="AL80" s="77"/>
      <c r="AM80" s="7"/>
      <c r="AR80" s="60"/>
      <c r="AS80" s="61"/>
    </row>
    <row r="81" spans="2:45" ht="26.25" customHeight="1">
      <c r="B81" s="6"/>
      <c r="C81" s="78" t="s">
        <v>44</v>
      </c>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0">
        <v>0.5</v>
      </c>
      <c r="AF81" s="70"/>
      <c r="AG81" s="70"/>
      <c r="AH81" s="70"/>
      <c r="AI81" s="70"/>
      <c r="AJ81" s="70"/>
      <c r="AK81" s="70"/>
      <c r="AL81" s="70"/>
      <c r="AM81" s="7"/>
      <c r="AR81" s="54" t="s">
        <v>86</v>
      </c>
      <c r="AS81" s="55"/>
    </row>
    <row r="82" spans="2:45" ht="18" customHeight="1">
      <c r="B82" s="6"/>
      <c r="C82" s="78" t="s">
        <v>45</v>
      </c>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0">
        <v>1</v>
      </c>
      <c r="AF82" s="70"/>
      <c r="AG82" s="70"/>
      <c r="AH82" s="70"/>
      <c r="AI82" s="70"/>
      <c r="AJ82" s="70"/>
      <c r="AK82" s="70"/>
      <c r="AL82" s="70"/>
      <c r="AM82" s="7"/>
      <c r="AR82" s="54" t="s">
        <v>87</v>
      </c>
      <c r="AS82" s="55"/>
    </row>
    <row r="83" spans="2:45" ht="18" customHeight="1">
      <c r="B83" s="6"/>
      <c r="C83" s="78" t="s">
        <v>46</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0">
        <v>0.5</v>
      </c>
      <c r="AF83" s="70"/>
      <c r="AG83" s="70"/>
      <c r="AH83" s="70"/>
      <c r="AI83" s="70"/>
      <c r="AJ83" s="70"/>
      <c r="AK83" s="70"/>
      <c r="AL83" s="70"/>
      <c r="AM83" s="7"/>
      <c r="AR83" s="56" t="s">
        <v>88</v>
      </c>
      <c r="AS83" s="90"/>
    </row>
    <row r="84" spans="2:45" ht="26.25" customHeight="1">
      <c r="B84" s="6"/>
      <c r="C84" s="78" t="s">
        <v>156</v>
      </c>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0">
        <f>4/3</f>
        <v>1.3333333333333333</v>
      </c>
      <c r="AF84" s="70"/>
      <c r="AG84" s="70"/>
      <c r="AH84" s="70"/>
      <c r="AI84" s="70"/>
      <c r="AJ84" s="70"/>
      <c r="AK84" s="70"/>
      <c r="AL84" s="70"/>
      <c r="AM84" s="7"/>
      <c r="AR84" s="91"/>
      <c r="AS84" s="92"/>
    </row>
    <row r="85" spans="2:45" ht="18" customHeight="1">
      <c r="B85" s="6"/>
      <c r="C85" s="78" t="s">
        <v>145</v>
      </c>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2">
        <f>(AE82+AE81+AE83)*AE86*AE80*AE84*AO85</f>
        <v>25.200000000000003</v>
      </c>
      <c r="AF85" s="72"/>
      <c r="AG85" s="72"/>
      <c r="AH85" s="72"/>
      <c r="AI85" s="72"/>
      <c r="AJ85" s="72"/>
      <c r="AK85" s="72"/>
      <c r="AL85" s="72"/>
      <c r="AM85" s="7"/>
      <c r="AO85" s="89">
        <v>0.2</v>
      </c>
      <c r="AP85" s="89"/>
      <c r="AR85" s="56" t="s">
        <v>124</v>
      </c>
      <c r="AS85" s="57"/>
    </row>
    <row r="86" spans="2:45" ht="18" customHeight="1">
      <c r="B86" s="6"/>
      <c r="C86" s="78" t="s">
        <v>144</v>
      </c>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2">
        <f>1+AO86</f>
        <v>1.05</v>
      </c>
      <c r="AF86" s="72"/>
      <c r="AG86" s="72"/>
      <c r="AH86" s="72"/>
      <c r="AI86" s="72"/>
      <c r="AJ86" s="72"/>
      <c r="AK86" s="72"/>
      <c r="AL86" s="72"/>
      <c r="AM86" s="7"/>
      <c r="AO86" s="89">
        <v>0.05</v>
      </c>
      <c r="AP86" s="89"/>
      <c r="AR86" s="58"/>
      <c r="AS86" s="59"/>
    </row>
    <row r="87" spans="2:45" ht="18" customHeight="1">
      <c r="B87" s="6"/>
      <c r="C87" s="68" t="s">
        <v>34</v>
      </c>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9">
        <f>(AE82+AE81+AE83)*AE86*AE80*AE84+AE85</f>
        <v>151.2</v>
      </c>
      <c r="AF87" s="69"/>
      <c r="AG87" s="69"/>
      <c r="AH87" s="69"/>
      <c r="AI87" s="69"/>
      <c r="AJ87" s="69"/>
      <c r="AK87" s="69"/>
      <c r="AL87" s="69"/>
      <c r="AM87" s="7"/>
      <c r="AR87" s="60"/>
      <c r="AS87" s="61"/>
    </row>
    <row r="88" spans="2:45" ht="12" customHeight="1">
      <c r="B88" s="6"/>
      <c r="C88" s="21"/>
      <c r="D88" s="17"/>
      <c r="E88" s="17"/>
      <c r="F88" s="19"/>
      <c r="G88" s="19"/>
      <c r="H88" s="19"/>
      <c r="I88" s="19"/>
      <c r="J88" s="19"/>
      <c r="K88" s="19"/>
      <c r="L88" s="19"/>
      <c r="M88" s="19"/>
      <c r="N88" s="19"/>
      <c r="O88" s="19"/>
      <c r="P88" s="19"/>
      <c r="Q88" s="19"/>
      <c r="R88" s="19"/>
      <c r="S88" s="19"/>
      <c r="T88" s="19"/>
      <c r="U88" s="19"/>
      <c r="V88" s="19"/>
      <c r="W88" s="19"/>
      <c r="X88" s="17"/>
      <c r="Y88" s="17"/>
      <c r="Z88" s="17"/>
      <c r="AA88" s="17"/>
      <c r="AB88" s="17"/>
      <c r="AC88" s="17"/>
      <c r="AD88" s="17"/>
      <c r="AE88" s="17"/>
      <c r="AF88" s="17"/>
      <c r="AG88" s="17"/>
      <c r="AH88" s="17"/>
      <c r="AI88" s="17"/>
      <c r="AJ88" s="17"/>
      <c r="AK88" s="17"/>
      <c r="AL88" s="17"/>
      <c r="AM88" s="7"/>
      <c r="AR88" s="56" t="s">
        <v>125</v>
      </c>
      <c r="AS88" s="57"/>
    </row>
    <row r="89" spans="2:45" ht="12" customHeight="1">
      <c r="B89" s="6"/>
      <c r="C89" s="21" t="s">
        <v>47</v>
      </c>
      <c r="D89" s="17"/>
      <c r="E89" s="17"/>
      <c r="F89" s="19"/>
      <c r="G89" s="19"/>
      <c r="H89" s="19"/>
      <c r="I89" s="19"/>
      <c r="J89" s="19"/>
      <c r="K89" s="19"/>
      <c r="L89" s="19"/>
      <c r="M89" s="19"/>
      <c r="N89" s="19"/>
      <c r="O89" s="19"/>
      <c r="P89" s="19"/>
      <c r="Q89" s="19"/>
      <c r="R89" s="19"/>
      <c r="S89" s="19"/>
      <c r="T89" s="19"/>
      <c r="U89" s="19"/>
      <c r="V89" s="19"/>
      <c r="W89" s="19"/>
      <c r="X89" s="17"/>
      <c r="Y89" s="17"/>
      <c r="Z89" s="17"/>
      <c r="AA89" s="17"/>
      <c r="AB89" s="17"/>
      <c r="AC89" s="17"/>
      <c r="AD89" s="17"/>
      <c r="AE89" s="17"/>
      <c r="AF89" s="17"/>
      <c r="AG89" s="17"/>
      <c r="AH89" s="17"/>
      <c r="AI89" s="17"/>
      <c r="AJ89" s="17"/>
      <c r="AK89" s="17"/>
      <c r="AL89" s="17"/>
      <c r="AM89" s="7"/>
      <c r="AR89" s="58"/>
      <c r="AS89" s="59"/>
    </row>
    <row r="90" spans="2:45" ht="12" customHeight="1">
      <c r="B90" s="6"/>
      <c r="C90" s="21"/>
      <c r="D90" s="17"/>
      <c r="E90" s="17"/>
      <c r="F90" s="19"/>
      <c r="G90" s="19"/>
      <c r="H90" s="19"/>
      <c r="I90" s="19"/>
      <c r="J90" s="19"/>
      <c r="K90" s="19"/>
      <c r="L90" s="19"/>
      <c r="M90" s="19"/>
      <c r="N90" s="19"/>
      <c r="O90" s="19"/>
      <c r="P90" s="19"/>
      <c r="Q90" s="19"/>
      <c r="R90" s="19"/>
      <c r="S90" s="19"/>
      <c r="T90" s="19"/>
      <c r="U90" s="19"/>
      <c r="V90" s="19"/>
      <c r="W90" s="19"/>
      <c r="X90" s="17"/>
      <c r="Y90" s="17"/>
      <c r="Z90" s="17"/>
      <c r="AA90" s="17"/>
      <c r="AB90" s="17"/>
      <c r="AC90" s="17"/>
      <c r="AD90" s="17"/>
      <c r="AE90" s="17"/>
      <c r="AF90" s="17"/>
      <c r="AG90" s="17"/>
      <c r="AH90" s="17"/>
      <c r="AI90" s="17"/>
      <c r="AJ90" s="17"/>
      <c r="AK90" s="17"/>
      <c r="AL90" s="17"/>
      <c r="AM90" s="7"/>
      <c r="AR90" s="58"/>
      <c r="AS90" s="59"/>
    </row>
    <row r="91" spans="2:45" ht="12" customHeight="1">
      <c r="B91" s="6"/>
      <c r="C91" s="88" t="s">
        <v>157</v>
      </c>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7"/>
      <c r="AR91" s="58"/>
      <c r="AS91" s="59"/>
    </row>
    <row r="92" spans="2:45" ht="12" customHeight="1">
      <c r="B92" s="6"/>
      <c r="C92" s="21" t="s">
        <v>36</v>
      </c>
      <c r="D92" s="17"/>
      <c r="E92" s="17"/>
      <c r="F92" s="19"/>
      <c r="G92" s="19"/>
      <c r="H92" s="19"/>
      <c r="I92" s="19"/>
      <c r="J92" s="19"/>
      <c r="K92" s="19"/>
      <c r="L92" s="19"/>
      <c r="M92" s="19"/>
      <c r="N92" s="19"/>
      <c r="O92" s="19"/>
      <c r="P92" s="19"/>
      <c r="Q92" s="19"/>
      <c r="R92" s="19"/>
      <c r="S92" s="19"/>
      <c r="T92" s="19"/>
      <c r="U92" s="19"/>
      <c r="V92" s="19"/>
      <c r="W92" s="19"/>
      <c r="X92" s="17"/>
      <c r="Y92" s="17"/>
      <c r="Z92" s="17"/>
      <c r="AA92" s="17"/>
      <c r="AB92" s="17"/>
      <c r="AC92" s="17"/>
      <c r="AD92" s="17"/>
      <c r="AE92" s="17"/>
      <c r="AF92" s="17"/>
      <c r="AG92" s="17"/>
      <c r="AH92" s="17"/>
      <c r="AI92" s="17"/>
      <c r="AJ92" s="17"/>
      <c r="AK92" s="17"/>
      <c r="AL92" s="17"/>
      <c r="AM92" s="7"/>
      <c r="AR92" s="60"/>
      <c r="AS92" s="61"/>
    </row>
    <row r="93" spans="2:45" ht="12" customHeight="1">
      <c r="B93" s="6"/>
      <c r="C93" s="38" t="s">
        <v>148</v>
      </c>
      <c r="D93" s="17"/>
      <c r="E93" s="17"/>
      <c r="F93" s="19"/>
      <c r="G93" s="19"/>
      <c r="H93" s="19"/>
      <c r="I93" s="19"/>
      <c r="J93" s="19"/>
      <c r="K93" s="19"/>
      <c r="L93" s="19"/>
      <c r="M93" s="19"/>
      <c r="N93" s="19"/>
      <c r="O93" s="19"/>
      <c r="P93" s="19"/>
      <c r="Q93" s="19"/>
      <c r="R93" s="19"/>
      <c r="S93" s="19"/>
      <c r="T93" s="19"/>
      <c r="U93" s="19"/>
      <c r="V93" s="19"/>
      <c r="W93" s="19"/>
      <c r="X93" s="17"/>
      <c r="Y93" s="17"/>
      <c r="Z93" s="17"/>
      <c r="AA93" s="17"/>
      <c r="AB93" s="17"/>
      <c r="AC93" s="17"/>
      <c r="AD93" s="17"/>
      <c r="AE93" s="17"/>
      <c r="AF93" s="17"/>
      <c r="AG93" s="17"/>
      <c r="AH93" s="17"/>
      <c r="AI93" s="17"/>
      <c r="AJ93" s="17"/>
      <c r="AK93" s="17"/>
      <c r="AL93" s="17"/>
      <c r="AM93" s="7"/>
      <c r="AR93" s="56" t="s">
        <v>126</v>
      </c>
      <c r="AS93" s="57"/>
    </row>
    <row r="94" spans="2:45" ht="12" customHeight="1">
      <c r="B94" s="6"/>
      <c r="C94" s="38" t="s">
        <v>158</v>
      </c>
      <c r="D94" s="17"/>
      <c r="E94" s="17"/>
      <c r="F94" s="19"/>
      <c r="G94" s="19"/>
      <c r="H94" s="19"/>
      <c r="I94" s="19"/>
      <c r="J94" s="19"/>
      <c r="K94" s="19"/>
      <c r="L94" s="19"/>
      <c r="M94" s="19"/>
      <c r="N94" s="19"/>
      <c r="O94" s="19"/>
      <c r="P94" s="19"/>
      <c r="Q94" s="19"/>
      <c r="R94" s="19"/>
      <c r="S94" s="19"/>
      <c r="T94" s="19"/>
      <c r="U94" s="19"/>
      <c r="V94" s="19"/>
      <c r="W94" s="19"/>
      <c r="X94" s="17"/>
      <c r="Y94" s="17"/>
      <c r="Z94" s="17"/>
      <c r="AA94" s="17"/>
      <c r="AB94" s="17"/>
      <c r="AC94" s="17"/>
      <c r="AD94" s="17"/>
      <c r="AE94" s="17"/>
      <c r="AF94" s="17"/>
      <c r="AG94" s="17"/>
      <c r="AH94" s="17"/>
      <c r="AI94" s="17"/>
      <c r="AJ94" s="17"/>
      <c r="AK94" s="17"/>
      <c r="AL94" s="17"/>
      <c r="AM94" s="7"/>
      <c r="AR94" s="58"/>
      <c r="AS94" s="59"/>
    </row>
    <row r="95" spans="2:45" ht="12" customHeight="1">
      <c r="B95" s="6"/>
      <c r="C95" s="38" t="s">
        <v>0</v>
      </c>
      <c r="D95" s="17"/>
      <c r="E95" s="17"/>
      <c r="F95" s="19"/>
      <c r="G95" s="19"/>
      <c r="H95" s="19"/>
      <c r="I95" s="19"/>
      <c r="J95" s="19"/>
      <c r="K95" s="19"/>
      <c r="L95" s="19"/>
      <c r="M95" s="19"/>
      <c r="N95" s="19"/>
      <c r="O95" s="19"/>
      <c r="P95" s="19"/>
      <c r="Q95" s="19"/>
      <c r="R95" s="19"/>
      <c r="S95" s="19"/>
      <c r="T95" s="19"/>
      <c r="U95" s="19"/>
      <c r="V95" s="19"/>
      <c r="W95" s="19"/>
      <c r="X95" s="17"/>
      <c r="Y95" s="17"/>
      <c r="Z95" s="17"/>
      <c r="AA95" s="17"/>
      <c r="AB95" s="17"/>
      <c r="AC95" s="17"/>
      <c r="AD95" s="17"/>
      <c r="AE95" s="17"/>
      <c r="AF95" s="17"/>
      <c r="AG95" s="17"/>
      <c r="AH95" s="17"/>
      <c r="AI95" s="17"/>
      <c r="AJ95" s="17"/>
      <c r="AK95" s="17"/>
      <c r="AL95" s="17"/>
      <c r="AM95" s="7"/>
      <c r="AR95" s="58"/>
      <c r="AS95" s="59"/>
    </row>
    <row r="96" spans="2:45" ht="12" customHeight="1">
      <c r="B96" s="6"/>
      <c r="C96" s="38" t="s">
        <v>1</v>
      </c>
      <c r="D96" s="17"/>
      <c r="E96" s="17"/>
      <c r="F96" s="19"/>
      <c r="G96" s="19"/>
      <c r="H96" s="19"/>
      <c r="I96" s="19"/>
      <c r="J96" s="19"/>
      <c r="K96" s="19"/>
      <c r="L96" s="19"/>
      <c r="M96" s="19"/>
      <c r="N96" s="19"/>
      <c r="O96" s="19"/>
      <c r="P96" s="19"/>
      <c r="Q96" s="19"/>
      <c r="R96" s="19"/>
      <c r="S96" s="19"/>
      <c r="T96" s="19"/>
      <c r="U96" s="19"/>
      <c r="V96" s="19"/>
      <c r="W96" s="19"/>
      <c r="X96" s="17"/>
      <c r="Y96" s="17"/>
      <c r="Z96" s="17"/>
      <c r="AA96" s="17"/>
      <c r="AB96" s="17"/>
      <c r="AC96" s="17"/>
      <c r="AD96" s="17"/>
      <c r="AE96" s="17"/>
      <c r="AF96" s="17"/>
      <c r="AG96" s="17"/>
      <c r="AH96" s="17"/>
      <c r="AI96" s="17"/>
      <c r="AJ96" s="17"/>
      <c r="AK96" s="17"/>
      <c r="AL96" s="17"/>
      <c r="AM96" s="7"/>
      <c r="AR96" s="60"/>
      <c r="AS96" s="61"/>
    </row>
    <row r="97" spans="2:45" ht="12" customHeight="1">
      <c r="B97" s="6"/>
      <c r="C97" s="38" t="s">
        <v>152</v>
      </c>
      <c r="D97" s="17"/>
      <c r="E97" s="17"/>
      <c r="F97" s="19"/>
      <c r="G97" s="19"/>
      <c r="H97" s="19"/>
      <c r="I97" s="19"/>
      <c r="J97" s="19"/>
      <c r="K97" s="19"/>
      <c r="L97" s="19"/>
      <c r="M97" s="19"/>
      <c r="N97" s="19"/>
      <c r="O97" s="19"/>
      <c r="P97" s="19"/>
      <c r="Q97" s="19"/>
      <c r="R97" s="19"/>
      <c r="S97" s="19"/>
      <c r="T97" s="19"/>
      <c r="U97" s="19"/>
      <c r="V97" s="19"/>
      <c r="W97" s="19"/>
      <c r="X97" s="17"/>
      <c r="Y97" s="17"/>
      <c r="Z97" s="17"/>
      <c r="AA97" s="17"/>
      <c r="AB97" s="17"/>
      <c r="AC97" s="17"/>
      <c r="AD97" s="17"/>
      <c r="AE97" s="17"/>
      <c r="AF97" s="17"/>
      <c r="AG97" s="17"/>
      <c r="AH97" s="17"/>
      <c r="AI97" s="17"/>
      <c r="AJ97" s="17"/>
      <c r="AK97" s="17"/>
      <c r="AL97" s="17"/>
      <c r="AM97" s="7"/>
      <c r="AR97" s="54" t="s">
        <v>89</v>
      </c>
      <c r="AS97" s="55"/>
    </row>
    <row r="98" spans="2:45" ht="12" customHeight="1">
      <c r="B98" s="6"/>
      <c r="C98" s="38" t="s">
        <v>2</v>
      </c>
      <c r="D98" s="17"/>
      <c r="E98" s="17"/>
      <c r="F98" s="19"/>
      <c r="G98" s="19"/>
      <c r="H98" s="19"/>
      <c r="I98" s="19"/>
      <c r="J98" s="19"/>
      <c r="K98" s="19"/>
      <c r="L98" s="19"/>
      <c r="M98" s="19"/>
      <c r="N98" s="19"/>
      <c r="O98" s="19"/>
      <c r="P98" s="19"/>
      <c r="Q98" s="19"/>
      <c r="R98" s="19"/>
      <c r="S98" s="19"/>
      <c r="T98" s="19"/>
      <c r="U98" s="19"/>
      <c r="V98" s="19"/>
      <c r="W98" s="19"/>
      <c r="X98" s="17"/>
      <c r="Y98" s="17"/>
      <c r="Z98" s="17"/>
      <c r="AA98" s="17"/>
      <c r="AB98" s="17"/>
      <c r="AC98" s="17"/>
      <c r="AD98" s="17"/>
      <c r="AE98" s="17"/>
      <c r="AF98" s="17"/>
      <c r="AG98" s="17"/>
      <c r="AH98" s="17"/>
      <c r="AI98" s="17"/>
      <c r="AJ98" s="17"/>
      <c r="AK98" s="17"/>
      <c r="AL98" s="17"/>
      <c r="AM98" s="7"/>
      <c r="AR98" s="56" t="s">
        <v>127</v>
      </c>
      <c r="AS98" s="57"/>
    </row>
    <row r="99" spans="2:45" ht="12" customHeight="1">
      <c r="B99" s="6"/>
      <c r="C99" s="98" t="s">
        <v>3</v>
      </c>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7"/>
      <c r="AR99" s="58"/>
      <c r="AS99" s="59"/>
    </row>
    <row r="100" spans="2:45" ht="12" customHeight="1">
      <c r="B100" s="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7"/>
      <c r="AR100" s="60"/>
      <c r="AS100" s="61"/>
    </row>
    <row r="101" spans="2:45" ht="12" customHeight="1">
      <c r="B101" s="6"/>
      <c r="C101" s="38" t="s">
        <v>154</v>
      </c>
      <c r="D101" s="17"/>
      <c r="E101" s="17"/>
      <c r="F101" s="19"/>
      <c r="G101" s="19"/>
      <c r="H101" s="19"/>
      <c r="I101" s="19"/>
      <c r="J101" s="19"/>
      <c r="K101" s="19"/>
      <c r="L101" s="19"/>
      <c r="M101" s="19"/>
      <c r="N101" s="19"/>
      <c r="O101" s="19"/>
      <c r="P101" s="19"/>
      <c r="Q101" s="19"/>
      <c r="R101" s="19"/>
      <c r="S101" s="19"/>
      <c r="T101" s="19"/>
      <c r="U101" s="19"/>
      <c r="V101" s="19"/>
      <c r="W101" s="19"/>
      <c r="X101" s="17"/>
      <c r="Y101" s="17"/>
      <c r="Z101" s="17"/>
      <c r="AA101" s="17"/>
      <c r="AB101" s="17"/>
      <c r="AC101" s="17"/>
      <c r="AD101" s="17"/>
      <c r="AE101" s="17"/>
      <c r="AF101" s="17"/>
      <c r="AG101" s="17"/>
      <c r="AH101" s="17"/>
      <c r="AI101" s="17"/>
      <c r="AJ101" s="17"/>
      <c r="AK101" s="17"/>
      <c r="AL101" s="17"/>
      <c r="AM101" s="7"/>
      <c r="AR101" s="56" t="s">
        <v>128</v>
      </c>
      <c r="AS101" s="57"/>
    </row>
    <row r="102" spans="2:45" ht="12" customHeight="1">
      <c r="B102" s="6"/>
      <c r="C102" s="23"/>
      <c r="D102" s="17"/>
      <c r="E102" s="17"/>
      <c r="F102" s="19"/>
      <c r="G102" s="19"/>
      <c r="H102" s="19"/>
      <c r="I102" s="19"/>
      <c r="J102" s="19"/>
      <c r="K102" s="19"/>
      <c r="L102" s="19"/>
      <c r="M102" s="19"/>
      <c r="N102" s="19"/>
      <c r="O102" s="19"/>
      <c r="P102" s="19"/>
      <c r="Q102" s="19"/>
      <c r="R102" s="19"/>
      <c r="S102" s="19"/>
      <c r="T102" s="19"/>
      <c r="U102" s="19"/>
      <c r="V102" s="19"/>
      <c r="W102" s="19"/>
      <c r="X102" s="17"/>
      <c r="Y102" s="17"/>
      <c r="Z102" s="17"/>
      <c r="AA102" s="17"/>
      <c r="AB102" s="17"/>
      <c r="AC102" s="17"/>
      <c r="AD102" s="17"/>
      <c r="AE102" s="17"/>
      <c r="AF102" s="17"/>
      <c r="AG102" s="17"/>
      <c r="AH102" s="17"/>
      <c r="AI102" s="17"/>
      <c r="AJ102" s="17"/>
      <c r="AK102" s="17"/>
      <c r="AL102" s="17"/>
      <c r="AM102" s="7"/>
      <c r="AR102" s="56" t="s">
        <v>90</v>
      </c>
      <c r="AS102" s="57"/>
    </row>
    <row r="103" spans="2:45" ht="12" customHeight="1">
      <c r="B103" s="6"/>
      <c r="C103" s="96" t="s">
        <v>4</v>
      </c>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7"/>
      <c r="AR103" s="60"/>
      <c r="AS103" s="61"/>
    </row>
    <row r="104" spans="2:45" ht="12" customHeight="1">
      <c r="B104" s="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7"/>
      <c r="AR104" s="56" t="s">
        <v>129</v>
      </c>
      <c r="AS104" s="57"/>
    </row>
    <row r="105" spans="2:45" ht="12" customHeight="1">
      <c r="B105" s="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7"/>
      <c r="AR105" s="60"/>
      <c r="AS105" s="61"/>
    </row>
    <row r="106" spans="2:45" ht="12" customHeight="1">
      <c r="B106" s="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7"/>
      <c r="AR106" s="56" t="s">
        <v>130</v>
      </c>
      <c r="AS106" s="57"/>
    </row>
    <row r="107" spans="2:45" ht="12" customHeight="1">
      <c r="B107" s="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7"/>
      <c r="AR107" s="58"/>
      <c r="AS107" s="59"/>
    </row>
    <row r="108" spans="2:45" ht="12" customHeight="1">
      <c r="B108" s="6"/>
      <c r="C108" s="23" t="s">
        <v>5</v>
      </c>
      <c r="D108" s="17"/>
      <c r="E108" s="17"/>
      <c r="F108" s="19"/>
      <c r="G108" s="19"/>
      <c r="H108" s="19"/>
      <c r="I108" s="19"/>
      <c r="J108" s="19"/>
      <c r="K108" s="19"/>
      <c r="L108" s="19"/>
      <c r="M108" s="19"/>
      <c r="N108" s="19"/>
      <c r="O108" s="19"/>
      <c r="P108" s="19"/>
      <c r="Q108" s="19"/>
      <c r="R108" s="19"/>
      <c r="S108" s="19"/>
      <c r="T108" s="19"/>
      <c r="U108" s="19"/>
      <c r="V108" s="19"/>
      <c r="W108" s="19"/>
      <c r="X108" s="17"/>
      <c r="Y108" s="17"/>
      <c r="Z108" s="17"/>
      <c r="AA108" s="17"/>
      <c r="AB108" s="17"/>
      <c r="AC108" s="17"/>
      <c r="AD108" s="17"/>
      <c r="AE108" s="17"/>
      <c r="AF108" s="17"/>
      <c r="AG108" s="17"/>
      <c r="AH108" s="17"/>
      <c r="AI108" s="17"/>
      <c r="AJ108" s="17"/>
      <c r="AK108" s="17"/>
      <c r="AL108" s="17"/>
      <c r="AM108" s="7"/>
      <c r="AR108" s="58"/>
      <c r="AS108" s="59"/>
    </row>
    <row r="109" spans="2:45" ht="12" customHeight="1">
      <c r="B109" s="6"/>
      <c r="C109" s="21"/>
      <c r="D109" s="17"/>
      <c r="E109" s="17"/>
      <c r="F109" s="19"/>
      <c r="G109" s="19"/>
      <c r="H109" s="19"/>
      <c r="I109" s="19"/>
      <c r="J109" s="19"/>
      <c r="K109" s="19"/>
      <c r="L109" s="19"/>
      <c r="M109" s="19"/>
      <c r="N109" s="19"/>
      <c r="O109" s="19"/>
      <c r="P109" s="19"/>
      <c r="Q109" s="19"/>
      <c r="R109" s="19"/>
      <c r="S109" s="19"/>
      <c r="T109" s="19"/>
      <c r="U109" s="19"/>
      <c r="V109" s="19"/>
      <c r="W109" s="19"/>
      <c r="X109" s="17"/>
      <c r="Y109" s="17"/>
      <c r="Z109" s="17"/>
      <c r="AA109" s="17"/>
      <c r="AB109" s="17"/>
      <c r="AC109" s="17"/>
      <c r="AD109" s="17"/>
      <c r="AE109" s="17"/>
      <c r="AF109" s="17"/>
      <c r="AG109" s="17"/>
      <c r="AH109" s="17"/>
      <c r="AI109" s="17"/>
      <c r="AJ109" s="17"/>
      <c r="AK109" s="17"/>
      <c r="AL109" s="17"/>
      <c r="AM109" s="7"/>
      <c r="AR109" s="58"/>
      <c r="AS109" s="59"/>
    </row>
    <row r="110" spans="2:45" ht="12" customHeight="1">
      <c r="B110" s="6"/>
      <c r="C110" s="79" t="s">
        <v>30</v>
      </c>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80" t="s">
        <v>31</v>
      </c>
      <c r="AF110" s="80"/>
      <c r="AG110" s="80"/>
      <c r="AH110" s="80"/>
      <c r="AI110" s="80"/>
      <c r="AJ110" s="80"/>
      <c r="AK110" s="80"/>
      <c r="AL110" s="80"/>
      <c r="AM110" s="7"/>
      <c r="AR110" s="58"/>
      <c r="AS110" s="59"/>
    </row>
    <row r="111" spans="2:45" ht="12" customHeight="1">
      <c r="B111" s="6"/>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80"/>
      <c r="AF111" s="80"/>
      <c r="AG111" s="80"/>
      <c r="AH111" s="80"/>
      <c r="AI111" s="80"/>
      <c r="AJ111" s="80"/>
      <c r="AK111" s="80"/>
      <c r="AL111" s="80"/>
      <c r="AM111" s="7"/>
      <c r="AR111" s="58"/>
      <c r="AS111" s="59"/>
    </row>
    <row r="112" spans="2:45" ht="18" customHeight="1">
      <c r="B112" s="6"/>
      <c r="C112" s="84" t="s">
        <v>34</v>
      </c>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5">
        <f>AE17</f>
        <v>169.59</v>
      </c>
      <c r="AF112" s="85"/>
      <c r="AG112" s="85"/>
      <c r="AH112" s="85"/>
      <c r="AI112" s="85"/>
      <c r="AJ112" s="85"/>
      <c r="AK112" s="85"/>
      <c r="AL112" s="85"/>
      <c r="AM112" s="7"/>
      <c r="AR112" s="60"/>
      <c r="AS112" s="61"/>
    </row>
    <row r="113" spans="2:45" ht="24.75" customHeight="1">
      <c r="B113" s="6"/>
      <c r="C113" s="78" t="s">
        <v>50</v>
      </c>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2">
        <f>AO113/12</f>
        <v>168</v>
      </c>
      <c r="AF113" s="72"/>
      <c r="AG113" s="72"/>
      <c r="AH113" s="72"/>
      <c r="AI113" s="72"/>
      <c r="AJ113" s="72"/>
      <c r="AK113" s="72"/>
      <c r="AL113" s="72"/>
      <c r="AM113" s="7"/>
      <c r="AO113" s="94">
        <v>2016</v>
      </c>
      <c r="AP113" s="94"/>
      <c r="AR113" s="56" t="s">
        <v>131</v>
      </c>
      <c r="AS113" s="57"/>
    </row>
    <row r="114" spans="2:45" ht="18" customHeight="1">
      <c r="B114" s="6"/>
      <c r="C114" s="68" t="s">
        <v>51</v>
      </c>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9">
        <f>IF(AE113=0,0,ROUND((AE112/AE113)/1,2)*1)</f>
        <v>1.01</v>
      </c>
      <c r="AF114" s="69"/>
      <c r="AG114" s="69"/>
      <c r="AH114" s="69"/>
      <c r="AI114" s="69"/>
      <c r="AJ114" s="69"/>
      <c r="AK114" s="69"/>
      <c r="AL114" s="69"/>
      <c r="AM114" s="7"/>
      <c r="AR114" s="58"/>
      <c r="AS114" s="59"/>
    </row>
    <row r="115" spans="2:45" ht="12" customHeight="1">
      <c r="B115" s="6"/>
      <c r="C115" s="21"/>
      <c r="D115" s="17"/>
      <c r="E115" s="17"/>
      <c r="F115" s="19"/>
      <c r="G115" s="19"/>
      <c r="H115" s="19"/>
      <c r="I115" s="19"/>
      <c r="J115" s="19"/>
      <c r="K115" s="19"/>
      <c r="L115" s="19"/>
      <c r="M115" s="19"/>
      <c r="N115" s="19"/>
      <c r="O115" s="19"/>
      <c r="P115" s="19"/>
      <c r="Q115" s="19"/>
      <c r="R115" s="19"/>
      <c r="S115" s="19"/>
      <c r="T115" s="19"/>
      <c r="U115" s="19"/>
      <c r="V115" s="19"/>
      <c r="W115" s="19"/>
      <c r="X115" s="17"/>
      <c r="Y115" s="17"/>
      <c r="Z115" s="17"/>
      <c r="AA115" s="17"/>
      <c r="AB115" s="17"/>
      <c r="AC115" s="17"/>
      <c r="AD115" s="17"/>
      <c r="AE115" s="17"/>
      <c r="AF115" s="17"/>
      <c r="AG115" s="17"/>
      <c r="AH115" s="17"/>
      <c r="AI115" s="17"/>
      <c r="AJ115" s="17"/>
      <c r="AK115" s="17"/>
      <c r="AL115" s="17"/>
      <c r="AM115" s="7"/>
      <c r="AR115" s="58"/>
      <c r="AS115" s="59"/>
    </row>
    <row r="116" spans="2:45" ht="12" customHeight="1" thickBot="1">
      <c r="B116" s="10"/>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2"/>
      <c r="AR116" s="60"/>
      <c r="AS116" s="61"/>
    </row>
    <row r="117" spans="3:45" ht="12" customHeight="1">
      <c r="C117" s="3"/>
      <c r="D117" s="3"/>
      <c r="E117" s="3"/>
      <c r="F117" s="3"/>
      <c r="G117" s="3"/>
      <c r="H117" s="3"/>
      <c r="I117" s="3"/>
      <c r="J117" s="3"/>
      <c r="K117" s="3"/>
      <c r="L117" s="3"/>
      <c r="AR117" s="56" t="s">
        <v>132</v>
      </c>
      <c r="AS117" s="57"/>
    </row>
    <row r="118" spans="3:45" ht="12" customHeight="1">
      <c r="C118" s="3"/>
      <c r="D118" s="3"/>
      <c r="E118" s="3"/>
      <c r="F118" s="3"/>
      <c r="G118" s="3"/>
      <c r="H118" s="3"/>
      <c r="I118" s="3"/>
      <c r="J118" s="3"/>
      <c r="K118" s="3"/>
      <c r="L118" s="3"/>
      <c r="AR118" s="58"/>
      <c r="AS118" s="59"/>
    </row>
    <row r="119" spans="3:45" ht="12" customHeight="1">
      <c r="C119" s="3"/>
      <c r="D119" s="3"/>
      <c r="E119" s="3"/>
      <c r="F119" s="3"/>
      <c r="G119" s="3"/>
      <c r="H119" s="3"/>
      <c r="I119" s="3"/>
      <c r="J119" s="3"/>
      <c r="K119" s="3"/>
      <c r="L119" s="3"/>
      <c r="AR119" s="53" t="s">
        <v>91</v>
      </c>
      <c r="AS119" s="53"/>
    </row>
    <row r="120" spans="3:45" ht="12" customHeight="1">
      <c r="C120" s="3"/>
      <c r="D120" s="3"/>
      <c r="E120" s="3"/>
      <c r="F120" s="3"/>
      <c r="G120" s="3"/>
      <c r="H120" s="3"/>
      <c r="I120" s="3"/>
      <c r="J120" s="3"/>
      <c r="K120" s="3"/>
      <c r="L120" s="3"/>
      <c r="AR120" s="93" t="s">
        <v>92</v>
      </c>
      <c r="AS120" s="53"/>
    </row>
    <row r="121" spans="3:45" ht="12" customHeight="1">
      <c r="C121" s="3"/>
      <c r="D121" s="3"/>
      <c r="E121" s="3"/>
      <c r="F121" s="3"/>
      <c r="G121" s="3"/>
      <c r="H121" s="3"/>
      <c r="I121" s="3"/>
      <c r="J121" s="3"/>
      <c r="K121" s="3"/>
      <c r="L121" s="3"/>
      <c r="AR121" s="95" t="s">
        <v>93</v>
      </c>
      <c r="AS121" s="57"/>
    </row>
    <row r="122" spans="3:45" ht="12" customHeight="1">
      <c r="C122" s="3"/>
      <c r="D122" s="3"/>
      <c r="E122" s="3"/>
      <c r="F122" s="3"/>
      <c r="G122" s="3"/>
      <c r="H122" s="3"/>
      <c r="I122" s="3"/>
      <c r="J122" s="3"/>
      <c r="K122" s="3"/>
      <c r="L122" s="3"/>
      <c r="AR122" s="58"/>
      <c r="AS122" s="59"/>
    </row>
    <row r="123" spans="3:45" ht="12" customHeight="1">
      <c r="C123" s="3"/>
      <c r="D123" s="3"/>
      <c r="E123" s="3"/>
      <c r="F123" s="3"/>
      <c r="G123" s="3"/>
      <c r="H123" s="3"/>
      <c r="I123" s="3"/>
      <c r="J123" s="3"/>
      <c r="K123" s="3"/>
      <c r="L123" s="3"/>
      <c r="AR123" s="60"/>
      <c r="AS123" s="61"/>
    </row>
    <row r="124" spans="3:45" ht="12" customHeight="1">
      <c r="C124" s="3"/>
      <c r="D124" s="3"/>
      <c r="E124" s="3"/>
      <c r="F124" s="3"/>
      <c r="G124" s="3"/>
      <c r="H124" s="3"/>
      <c r="I124" s="3"/>
      <c r="J124" s="3"/>
      <c r="K124" s="3"/>
      <c r="L124" s="3"/>
      <c r="AR124" s="93" t="s">
        <v>94</v>
      </c>
      <c r="AS124" s="5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sheetData>
  <sheetProtection/>
  <mergeCells count="130">
    <mergeCell ref="C99:AL100"/>
    <mergeCell ref="C103:AL107"/>
    <mergeCell ref="AR46:AS47"/>
    <mergeCell ref="AR48:AS51"/>
    <mergeCell ref="AR52:AS55"/>
    <mergeCell ref="AR56:AS57"/>
    <mergeCell ref="AR81:AS81"/>
    <mergeCell ref="AR85:AS87"/>
    <mergeCell ref="C84:AD84"/>
    <mergeCell ref="AE84:AL84"/>
    <mergeCell ref="C71:AL76"/>
    <mergeCell ref="AO57:AP57"/>
    <mergeCell ref="AO58:AP58"/>
    <mergeCell ref="C56:AD56"/>
    <mergeCell ref="AE56:AL56"/>
    <mergeCell ref="C57:AD57"/>
    <mergeCell ref="AE57:AL57"/>
    <mergeCell ref="C58:AD58"/>
    <mergeCell ref="AE58:AL58"/>
    <mergeCell ref="C53:AD53"/>
    <mergeCell ref="AE53:AL53"/>
    <mergeCell ref="C54:AD54"/>
    <mergeCell ref="AE54:AL54"/>
    <mergeCell ref="C55:AD55"/>
    <mergeCell ref="AE55:AL55"/>
    <mergeCell ref="C23:AL26"/>
    <mergeCell ref="C27:AL28"/>
    <mergeCell ref="C50:AD51"/>
    <mergeCell ref="AE50:AL51"/>
    <mergeCell ref="C52:AD52"/>
    <mergeCell ref="AE52:AL52"/>
    <mergeCell ref="AR124:AS124"/>
    <mergeCell ref="AO113:AP113"/>
    <mergeCell ref="AR117:AS118"/>
    <mergeCell ref="AR119:AS119"/>
    <mergeCell ref="AR120:AS120"/>
    <mergeCell ref="AR121:AS123"/>
    <mergeCell ref="AR113:AS116"/>
    <mergeCell ref="AR102:AS103"/>
    <mergeCell ref="AR104:AS105"/>
    <mergeCell ref="AR106:AS112"/>
    <mergeCell ref="AR93:AS96"/>
    <mergeCell ref="AR97:AS97"/>
    <mergeCell ref="AR98:AS100"/>
    <mergeCell ref="AR101:AS101"/>
    <mergeCell ref="AR74:AS74"/>
    <mergeCell ref="AR75:AS75"/>
    <mergeCell ref="AR82:AS82"/>
    <mergeCell ref="AR83:AS84"/>
    <mergeCell ref="AR88:AS92"/>
    <mergeCell ref="AR76:AS77"/>
    <mergeCell ref="AR78:AS78"/>
    <mergeCell ref="AR79:AS80"/>
    <mergeCell ref="AR65:AS68"/>
    <mergeCell ref="AR69:AS69"/>
    <mergeCell ref="AR70:AS70"/>
    <mergeCell ref="AR71:AS71"/>
    <mergeCell ref="AR72:AS72"/>
    <mergeCell ref="AR73:AS73"/>
    <mergeCell ref="C87:AD87"/>
    <mergeCell ref="AE87:AL87"/>
    <mergeCell ref="AO86:AP86"/>
    <mergeCell ref="AO85:AP85"/>
    <mergeCell ref="C85:AD85"/>
    <mergeCell ref="AE85:AL85"/>
    <mergeCell ref="C86:AD86"/>
    <mergeCell ref="AE86:AL86"/>
    <mergeCell ref="C91:AL91"/>
    <mergeCell ref="AE78:AL79"/>
    <mergeCell ref="C80:AD80"/>
    <mergeCell ref="AE80:AL80"/>
    <mergeCell ref="C81:AD81"/>
    <mergeCell ref="AE81:AL81"/>
    <mergeCell ref="C82:AD82"/>
    <mergeCell ref="AE82:AL82"/>
    <mergeCell ref="C83:AD83"/>
    <mergeCell ref="AE83:AL83"/>
    <mergeCell ref="B1:AM1"/>
    <mergeCell ref="C4:AL5"/>
    <mergeCell ref="C112:AD112"/>
    <mergeCell ref="AE112:AL112"/>
    <mergeCell ref="AE8:AL9"/>
    <mergeCell ref="C8:AD9"/>
    <mergeCell ref="C10:AD10"/>
    <mergeCell ref="C11:AD11"/>
    <mergeCell ref="C12:AD12"/>
    <mergeCell ref="C13:AD13"/>
    <mergeCell ref="C113:AD113"/>
    <mergeCell ref="AE113:AL113"/>
    <mergeCell ref="AE12:AL12"/>
    <mergeCell ref="AE13:AL13"/>
    <mergeCell ref="C78:AD79"/>
    <mergeCell ref="C110:AD111"/>
    <mergeCell ref="AE110:AL111"/>
    <mergeCell ref="C19:AL20"/>
    <mergeCell ref="C21:AL22"/>
    <mergeCell ref="C41:AL48"/>
    <mergeCell ref="C15:AD15"/>
    <mergeCell ref="AE16:AL16"/>
    <mergeCell ref="AE17:AL17"/>
    <mergeCell ref="C16:AD16"/>
    <mergeCell ref="C17:AD17"/>
    <mergeCell ref="AE10:AL10"/>
    <mergeCell ref="AE11:AL11"/>
    <mergeCell ref="AR8:AR9"/>
    <mergeCell ref="AS8:AS9"/>
    <mergeCell ref="AR6:AS7"/>
    <mergeCell ref="AR12:AR13"/>
    <mergeCell ref="AS12:AS13"/>
    <mergeCell ref="C114:AD114"/>
    <mergeCell ref="AE114:AL114"/>
    <mergeCell ref="AE14:AL14"/>
    <mergeCell ref="AE15:AL15"/>
    <mergeCell ref="C14:AD14"/>
    <mergeCell ref="AR32:AS35"/>
    <mergeCell ref="AR36:AS38"/>
    <mergeCell ref="AR14:AR17"/>
    <mergeCell ref="AS14:AS17"/>
    <mergeCell ref="AR20:AS22"/>
    <mergeCell ref="AR23:AS23"/>
    <mergeCell ref="AR39:AS41"/>
    <mergeCell ref="AR42:AS42"/>
    <mergeCell ref="AR61:AS64"/>
    <mergeCell ref="AO10:AP10"/>
    <mergeCell ref="AR29:AS31"/>
    <mergeCell ref="AR58:AS60"/>
    <mergeCell ref="AR43:AS44"/>
    <mergeCell ref="AR45:AS45"/>
    <mergeCell ref="AR24:AS24"/>
    <mergeCell ref="AR25:AS28"/>
  </mergeCells>
  <dataValidations count="4">
    <dataValidation type="list" allowBlank="1" showInputMessage="1" showErrorMessage="1" sqref="AO113:AP113">
      <formula1>$AY$8:$AY$14</formula1>
    </dataValidation>
    <dataValidation type="list" allowBlank="1" showInputMessage="1" showErrorMessage="1" sqref="AE14:AL14">
      <formula1>$AW$15:$AW$20</formula1>
    </dataValidation>
    <dataValidation type="list" allowBlank="1" showInputMessage="1" showErrorMessage="1" sqref="AE12:AL12">
      <formula1>$AX$8:$AX$14</formula1>
    </dataValidation>
    <dataValidation type="list" allowBlank="1" showInputMessage="1" showErrorMessage="1" sqref="AE15:AL15">
      <formula1>$AW$9:$AW$14</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57"/>
  </sheetPr>
  <dimension ref="B1:AU98"/>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40" width="2.75390625" style="1" customWidth="1"/>
    <col min="41" max="41" width="3.875" style="1" customWidth="1"/>
    <col min="42" max="42" width="4.625" style="1" customWidth="1"/>
    <col min="43" max="43" width="2.75390625" style="1" customWidth="1"/>
    <col min="44" max="44" width="69.375" style="1" customWidth="1"/>
    <col min="45" max="45" width="23.375" style="1" customWidth="1"/>
    <col min="46" max="46" width="2.375" style="1" customWidth="1"/>
    <col min="47" max="47" width="3.625" style="1" hidden="1" customWidth="1"/>
    <col min="48" max="16384" width="2.75390625" style="1" customWidth="1"/>
  </cols>
  <sheetData>
    <row r="1" spans="2:39" s="14" customFormat="1" ht="17.25" customHeight="1" thickBot="1">
      <c r="B1" s="82" t="s">
        <v>28</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2" customHeight="1">
      <c r="B3" s="6"/>
      <c r="C3" s="83" t="s">
        <v>95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7"/>
    </row>
    <row r="4" spans="2:39" ht="12" customHeight="1">
      <c r="B4" s="6"/>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7"/>
    </row>
    <row r="5" spans="2:47" ht="12" customHeight="1">
      <c r="B5" s="6"/>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7"/>
      <c r="AU5" s="35"/>
    </row>
    <row r="6" spans="2:47" ht="12" customHeight="1">
      <c r="B6" s="6"/>
      <c r="C6" s="2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8"/>
      <c r="AM6" s="7"/>
      <c r="AR6" s="66" t="s">
        <v>100</v>
      </c>
      <c r="AS6" s="67"/>
      <c r="AU6" s="36">
        <v>1.1</v>
      </c>
    </row>
    <row r="7" spans="2:47" ht="12" customHeight="1">
      <c r="B7" s="6"/>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8"/>
      <c r="AM7" s="7"/>
      <c r="AR7" s="67"/>
      <c r="AS7" s="67"/>
      <c r="AU7" s="36">
        <v>0.7</v>
      </c>
    </row>
    <row r="8" spans="2:47" ht="12" customHeight="1">
      <c r="B8" s="6"/>
      <c r="C8" s="79" t="s">
        <v>30</v>
      </c>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80" t="s">
        <v>31</v>
      </c>
      <c r="AF8" s="80"/>
      <c r="AG8" s="80"/>
      <c r="AH8" s="80"/>
      <c r="AI8" s="80"/>
      <c r="AJ8" s="80"/>
      <c r="AK8" s="80"/>
      <c r="AL8" s="80"/>
      <c r="AM8" s="7"/>
      <c r="AR8" s="67" t="s">
        <v>52</v>
      </c>
      <c r="AS8" s="67" t="s">
        <v>53</v>
      </c>
      <c r="AU8" s="37">
        <v>0.6</v>
      </c>
    </row>
    <row r="9" spans="2:47" ht="12" customHeight="1">
      <c r="B9" s="6"/>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80"/>
      <c r="AF9" s="80"/>
      <c r="AG9" s="80"/>
      <c r="AH9" s="80"/>
      <c r="AI9" s="80"/>
      <c r="AJ9" s="80"/>
      <c r="AK9" s="80"/>
      <c r="AL9" s="80"/>
      <c r="AM9" s="7"/>
      <c r="AR9" s="67"/>
      <c r="AS9" s="67"/>
      <c r="AU9" s="37">
        <v>0.4</v>
      </c>
    </row>
    <row r="10" spans="2:47" ht="18" customHeight="1">
      <c r="B10" s="6"/>
      <c r="C10" s="86" t="s">
        <v>96</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77">
        <v>12</v>
      </c>
      <c r="AF10" s="77"/>
      <c r="AG10" s="77"/>
      <c r="AH10" s="77"/>
      <c r="AI10" s="77"/>
      <c r="AJ10" s="77"/>
      <c r="AK10" s="77"/>
      <c r="AL10" s="77"/>
      <c r="AM10" s="7"/>
      <c r="AO10" s="62">
        <v>16.9</v>
      </c>
      <c r="AP10" s="62"/>
      <c r="AR10" s="28" t="s">
        <v>54</v>
      </c>
      <c r="AS10" s="27">
        <v>1.1</v>
      </c>
      <c r="AU10" s="37">
        <v>0.3</v>
      </c>
    </row>
    <row r="11" spans="2:45" ht="18" customHeight="1">
      <c r="B11" s="6"/>
      <c r="C11" s="71" t="s">
        <v>97</v>
      </c>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0">
        <v>1</v>
      </c>
      <c r="AF11" s="70"/>
      <c r="AG11" s="70"/>
      <c r="AH11" s="70"/>
      <c r="AI11" s="70"/>
      <c r="AJ11" s="70"/>
      <c r="AK11" s="70"/>
      <c r="AL11" s="70"/>
      <c r="AM11" s="7"/>
      <c r="AR11" s="28" t="s">
        <v>55</v>
      </c>
      <c r="AS11" s="27">
        <v>0.7</v>
      </c>
    </row>
    <row r="12" spans="2:45" ht="23.25" customHeight="1">
      <c r="B12" s="6"/>
      <c r="C12" s="106" t="s">
        <v>118</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8"/>
      <c r="AE12" s="70">
        <v>1.1</v>
      </c>
      <c r="AF12" s="70"/>
      <c r="AG12" s="70"/>
      <c r="AH12" s="70"/>
      <c r="AI12" s="70"/>
      <c r="AJ12" s="70"/>
      <c r="AK12" s="70"/>
      <c r="AL12" s="70"/>
      <c r="AM12" s="7"/>
      <c r="AR12" s="53" t="s">
        <v>56</v>
      </c>
      <c r="AS12" s="65">
        <v>0.6</v>
      </c>
    </row>
    <row r="13" spans="2:45" ht="18" customHeight="1">
      <c r="B13" s="6"/>
      <c r="C13" s="71" t="s">
        <v>98</v>
      </c>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2">
        <f>AE12*AE11*AE10</f>
        <v>13.200000000000001</v>
      </c>
      <c r="AF13" s="72"/>
      <c r="AG13" s="72"/>
      <c r="AH13" s="72"/>
      <c r="AI13" s="72"/>
      <c r="AJ13" s="72"/>
      <c r="AK13" s="72"/>
      <c r="AL13" s="72"/>
      <c r="AM13" s="7"/>
      <c r="AR13" s="53"/>
      <c r="AS13" s="65"/>
    </row>
    <row r="14" spans="2:45" ht="18" customHeight="1">
      <c r="B14" s="6"/>
      <c r="C14" s="76" t="s">
        <v>34</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3">
        <f>AE13*AO10</f>
        <v>223.08</v>
      </c>
      <c r="AF14" s="74"/>
      <c r="AG14" s="74"/>
      <c r="AH14" s="74"/>
      <c r="AI14" s="74"/>
      <c r="AJ14" s="74"/>
      <c r="AK14" s="74"/>
      <c r="AL14" s="75"/>
      <c r="AM14" s="7"/>
      <c r="AR14" s="102" t="s">
        <v>57</v>
      </c>
      <c r="AS14" s="99">
        <v>0.4</v>
      </c>
    </row>
    <row r="15" spans="2:45" ht="12" customHeight="1">
      <c r="B15" s="6"/>
      <c r="C15" s="25"/>
      <c r="D15" s="33"/>
      <c r="E15" s="33"/>
      <c r="F15" s="33"/>
      <c r="G15" s="33"/>
      <c r="H15" s="33"/>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8"/>
      <c r="AM15" s="7"/>
      <c r="AR15" s="103"/>
      <c r="AS15" s="100"/>
    </row>
    <row r="16" spans="2:45" ht="12" customHeight="1">
      <c r="B16" s="6"/>
      <c r="C16" s="105" t="s">
        <v>99</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7"/>
      <c r="AR16" s="104"/>
      <c r="AS16" s="101"/>
    </row>
    <row r="17" spans="2:45" ht="12" customHeight="1">
      <c r="B17" s="6"/>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7"/>
      <c r="AR17" s="102" t="s">
        <v>12</v>
      </c>
      <c r="AS17" s="99">
        <v>0.4</v>
      </c>
    </row>
    <row r="18" spans="2:45" ht="12" customHeight="1">
      <c r="B18" s="6"/>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7"/>
      <c r="AR18" s="103"/>
      <c r="AS18" s="100"/>
    </row>
    <row r="19" spans="2:45" ht="12" customHeight="1">
      <c r="B19" s="6"/>
      <c r="C19" s="87" t="s">
        <v>6</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7"/>
      <c r="AR19" s="104"/>
      <c r="AS19" s="101"/>
    </row>
    <row r="20" spans="2:45" ht="12" customHeight="1">
      <c r="B20" s="6"/>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7"/>
      <c r="AR20" s="28" t="s">
        <v>58</v>
      </c>
      <c r="AS20" s="27">
        <v>0.3</v>
      </c>
    </row>
    <row r="21" spans="2:39" ht="12" customHeight="1">
      <c r="B21" s="6"/>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7"/>
    </row>
    <row r="22" spans="2:39" ht="12" customHeight="1">
      <c r="B22" s="6"/>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7"/>
    </row>
    <row r="23" spans="2:39" ht="12" customHeight="1">
      <c r="B23" s="6"/>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7"/>
    </row>
    <row r="24" spans="2:39" ht="12" customHeight="1">
      <c r="B24" s="6"/>
      <c r="C24" s="87" t="s">
        <v>7</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7"/>
    </row>
    <row r="25" spans="2:39" ht="12" customHeight="1">
      <c r="B25" s="6"/>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7"/>
    </row>
    <row r="26" spans="2:39" ht="12" customHeight="1">
      <c r="B26" s="6"/>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7"/>
    </row>
    <row r="27" spans="2:39" ht="12" customHeight="1">
      <c r="B27" s="6"/>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7"/>
    </row>
    <row r="28" spans="2:39" ht="12" customHeight="1">
      <c r="B28" s="6"/>
      <c r="C28" s="109" t="s">
        <v>8</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7"/>
    </row>
    <row r="29" spans="2:39" ht="12" customHeight="1">
      <c r="B29" s="6"/>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7"/>
    </row>
    <row r="30" spans="2:39" ht="12" customHeight="1">
      <c r="B30" s="6"/>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7"/>
    </row>
    <row r="31" spans="2:39" ht="12" customHeight="1">
      <c r="B31" s="6"/>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7"/>
    </row>
    <row r="32" spans="2:39" ht="12" customHeight="1">
      <c r="B32" s="6"/>
      <c r="C32" s="109" t="s">
        <v>9</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7"/>
    </row>
    <row r="33" spans="2:39" ht="12" customHeight="1">
      <c r="B33" s="6"/>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7"/>
    </row>
    <row r="34" spans="2:39" ht="12" customHeight="1">
      <c r="B34" s="6"/>
      <c r="C34" s="109" t="s">
        <v>10</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7"/>
    </row>
    <row r="35" spans="2:39" ht="12" customHeight="1">
      <c r="B35" s="6"/>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7"/>
    </row>
    <row r="36" spans="2:39" ht="12" customHeight="1">
      <c r="B36" s="6"/>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7"/>
    </row>
    <row r="37" spans="2:39" ht="12" customHeight="1">
      <c r="B37" s="6"/>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7"/>
    </row>
    <row r="38" spans="2:39" ht="12" customHeight="1">
      <c r="B38" s="6"/>
      <c r="C38" s="87" t="s">
        <v>11</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7"/>
    </row>
    <row r="39" spans="2:39" ht="12" customHeight="1">
      <c r="B39" s="6"/>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7"/>
    </row>
    <row r="40" spans="2:39" ht="12" customHeight="1">
      <c r="B40" s="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7"/>
    </row>
    <row r="41" spans="2:39" ht="12" customHeight="1">
      <c r="B41" s="6"/>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7"/>
    </row>
    <row r="42" spans="2:39" ht="12" customHeight="1">
      <c r="B42" s="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8"/>
      <c r="AM42" s="7"/>
    </row>
    <row r="43" spans="2:39" s="2" customFormat="1" ht="12" customHeight="1">
      <c r="B43" s="8"/>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c r="AK43" s="16"/>
      <c r="AL43" s="16"/>
      <c r="AM43" s="9"/>
    </row>
    <row r="44" spans="2:39" s="2" customFormat="1" ht="12" customHeight="1" thickBot="1">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2"/>
    </row>
    <row r="45" s="2" customFormat="1" ht="12" customHeight="1"/>
    <row r="46" spans="3:12" ht="12" customHeight="1">
      <c r="C46" s="3"/>
      <c r="D46" s="3"/>
      <c r="E46" s="3"/>
      <c r="F46" s="3"/>
      <c r="G46" s="3"/>
      <c r="H46" s="3"/>
      <c r="I46" s="3"/>
      <c r="J46" s="3"/>
      <c r="K46" s="3"/>
      <c r="L46" s="3"/>
    </row>
    <row r="47" spans="3:12" ht="12" customHeight="1">
      <c r="C47" s="3"/>
      <c r="D47" s="3"/>
      <c r="E47" s="3"/>
      <c r="F47" s="3"/>
      <c r="G47" s="3"/>
      <c r="H47" s="3"/>
      <c r="I47" s="3"/>
      <c r="J47" s="3"/>
      <c r="K47" s="3"/>
      <c r="L47" s="3"/>
    </row>
    <row r="48" spans="3:12" ht="12" customHeight="1">
      <c r="C48" s="3"/>
      <c r="D48" s="3"/>
      <c r="E48" s="3"/>
      <c r="F48" s="3"/>
      <c r="G48" s="3"/>
      <c r="H48" s="3"/>
      <c r="I48" s="3"/>
      <c r="J48" s="3"/>
      <c r="K48" s="3"/>
      <c r="L48" s="3"/>
    </row>
    <row r="49" spans="3:12" ht="12" customHeight="1">
      <c r="C49" s="3"/>
      <c r="D49" s="3"/>
      <c r="E49" s="3"/>
      <c r="F49" s="3"/>
      <c r="G49" s="3"/>
      <c r="H49" s="3"/>
      <c r="I49" s="3"/>
      <c r="J49" s="3"/>
      <c r="K49" s="3"/>
      <c r="L49" s="3"/>
    </row>
    <row r="50" spans="3:12" ht="12" customHeight="1">
      <c r="C50" s="3"/>
      <c r="D50" s="3"/>
      <c r="E50" s="3"/>
      <c r="F50" s="3"/>
      <c r="G50" s="3"/>
      <c r="H50" s="3"/>
      <c r="I50" s="3"/>
      <c r="J50" s="3"/>
      <c r="K50" s="3"/>
      <c r="L50" s="3"/>
    </row>
    <row r="51" spans="3:12" ht="12" customHeight="1">
      <c r="C51" s="3"/>
      <c r="D51" s="3"/>
      <c r="E51" s="3"/>
      <c r="F51" s="3"/>
      <c r="G51" s="3"/>
      <c r="H51" s="3"/>
      <c r="I51" s="3"/>
      <c r="J51" s="3"/>
      <c r="K51" s="3"/>
      <c r="L51" s="3"/>
    </row>
    <row r="52" spans="3:12" ht="12" customHeight="1">
      <c r="C52" s="3"/>
      <c r="D52" s="3"/>
      <c r="E52" s="3"/>
      <c r="F52" s="3"/>
      <c r="G52" s="3"/>
      <c r="H52" s="3"/>
      <c r="I52" s="3"/>
      <c r="J52" s="3"/>
      <c r="K52" s="3"/>
      <c r="L52" s="3"/>
    </row>
    <row r="53" spans="3:12" ht="12" customHeight="1">
      <c r="C53" s="3"/>
      <c r="D53" s="3"/>
      <c r="E53" s="3"/>
      <c r="F53" s="3"/>
      <c r="G53" s="3"/>
      <c r="H53" s="3"/>
      <c r="I53" s="3"/>
      <c r="J53" s="3"/>
      <c r="K53" s="3"/>
      <c r="L53" s="3"/>
    </row>
    <row r="54" spans="3:12" ht="12" customHeight="1">
      <c r="C54" s="3"/>
      <c r="D54" s="3"/>
      <c r="E54" s="3"/>
      <c r="F54" s="3"/>
      <c r="G54" s="3"/>
      <c r="H54" s="3"/>
      <c r="I54" s="3"/>
      <c r="J54" s="3"/>
      <c r="K54" s="3"/>
      <c r="L54" s="3"/>
    </row>
    <row r="55" spans="3:12" ht="12" customHeight="1">
      <c r="C55" s="3"/>
      <c r="D55" s="3"/>
      <c r="E55" s="3"/>
      <c r="F55" s="3"/>
      <c r="G55" s="3"/>
      <c r="H55" s="3"/>
      <c r="I55" s="3"/>
      <c r="J55" s="3"/>
      <c r="K55" s="3"/>
      <c r="L55" s="3"/>
    </row>
    <row r="56" spans="3:12" ht="12" customHeight="1">
      <c r="C56" s="3"/>
      <c r="D56" s="3"/>
      <c r="E56" s="3"/>
      <c r="F56" s="3"/>
      <c r="G56" s="3"/>
      <c r="H56" s="3"/>
      <c r="I56" s="3"/>
      <c r="J56" s="3"/>
      <c r="K56" s="3"/>
      <c r="L56" s="3"/>
    </row>
    <row r="57" spans="3:12" ht="12" customHeight="1">
      <c r="C57" s="3"/>
      <c r="D57" s="3"/>
      <c r="E57" s="3"/>
      <c r="F57" s="3"/>
      <c r="G57" s="3"/>
      <c r="H57" s="3"/>
      <c r="I57" s="3"/>
      <c r="J57" s="3"/>
      <c r="K57" s="3"/>
      <c r="L57" s="3"/>
    </row>
    <row r="58" spans="3:12" ht="12" customHeight="1">
      <c r="C58" s="3"/>
      <c r="D58" s="3"/>
      <c r="E58" s="3"/>
      <c r="F58" s="3"/>
      <c r="G58" s="3"/>
      <c r="H58" s="3"/>
      <c r="I58" s="3"/>
      <c r="J58" s="3"/>
      <c r="K58" s="3"/>
      <c r="L58" s="3"/>
    </row>
    <row r="59" spans="3:12" ht="12" customHeight="1">
      <c r="C59" s="3"/>
      <c r="D59" s="3"/>
      <c r="E59" s="3"/>
      <c r="F59" s="3"/>
      <c r="G59" s="3"/>
      <c r="H59" s="3"/>
      <c r="I59" s="3"/>
      <c r="J59" s="3"/>
      <c r="K59" s="3"/>
      <c r="L59" s="3"/>
    </row>
    <row r="60" spans="3:12" ht="12" customHeight="1">
      <c r="C60" s="3"/>
      <c r="D60" s="3"/>
      <c r="E60" s="3"/>
      <c r="F60" s="3"/>
      <c r="G60" s="3"/>
      <c r="H60" s="3"/>
      <c r="I60" s="3"/>
      <c r="J60" s="3"/>
      <c r="K60" s="3"/>
      <c r="L60" s="3"/>
    </row>
    <row r="61" spans="3:12" ht="12" customHeight="1">
      <c r="C61" s="3"/>
      <c r="D61" s="3"/>
      <c r="E61" s="3"/>
      <c r="F61" s="3"/>
      <c r="G61" s="3"/>
      <c r="H61" s="3"/>
      <c r="I61" s="3"/>
      <c r="J61" s="3"/>
      <c r="K61" s="3"/>
      <c r="L61" s="3"/>
    </row>
    <row r="62" spans="3:12" ht="12" customHeight="1">
      <c r="C62" s="3"/>
      <c r="D62" s="3"/>
      <c r="E62" s="3"/>
      <c r="F62" s="3"/>
      <c r="G62" s="3"/>
      <c r="H62" s="3"/>
      <c r="I62" s="3"/>
      <c r="J62" s="3"/>
      <c r="K62" s="3"/>
      <c r="L62" s="3"/>
    </row>
    <row r="63" spans="3:12" ht="12" customHeight="1">
      <c r="C63" s="3"/>
      <c r="D63" s="3"/>
      <c r="E63" s="3"/>
      <c r="F63" s="3"/>
      <c r="G63" s="3"/>
      <c r="H63" s="3"/>
      <c r="I63" s="3"/>
      <c r="J63" s="3"/>
      <c r="K63" s="3"/>
      <c r="L63" s="3"/>
    </row>
    <row r="64" spans="3:12" ht="12" customHeight="1">
      <c r="C64" s="3"/>
      <c r="D64" s="3"/>
      <c r="E64" s="3"/>
      <c r="F64" s="3"/>
      <c r="G64" s="3"/>
      <c r="H64" s="3"/>
      <c r="I64" s="3"/>
      <c r="J64" s="3"/>
      <c r="K64" s="3"/>
      <c r="L64" s="3"/>
    </row>
    <row r="65" spans="3:12" ht="12" customHeight="1">
      <c r="C65" s="3"/>
      <c r="D65" s="3"/>
      <c r="E65" s="3"/>
      <c r="F65" s="3"/>
      <c r="G65" s="3"/>
      <c r="H65" s="3"/>
      <c r="I65" s="3"/>
      <c r="J65" s="3"/>
      <c r="K65" s="3"/>
      <c r="L65" s="3"/>
    </row>
    <row r="66" spans="3:12" ht="12" customHeight="1">
      <c r="C66" s="3"/>
      <c r="D66" s="3"/>
      <c r="E66" s="3"/>
      <c r="F66" s="3"/>
      <c r="G66" s="3"/>
      <c r="H66" s="3"/>
      <c r="I66" s="3"/>
      <c r="J66" s="3"/>
      <c r="K66" s="3"/>
      <c r="L66" s="3"/>
    </row>
    <row r="67" spans="3:12" ht="12" customHeight="1">
      <c r="C67" s="3"/>
      <c r="D67" s="3"/>
      <c r="E67" s="3"/>
      <c r="F67" s="3"/>
      <c r="G67" s="3"/>
      <c r="H67" s="3"/>
      <c r="I67" s="3"/>
      <c r="J67" s="3"/>
      <c r="K67" s="3"/>
      <c r="L67" s="3"/>
    </row>
    <row r="68" spans="3:12" ht="12" customHeight="1">
      <c r="C68" s="3"/>
      <c r="D68" s="3"/>
      <c r="E68" s="3"/>
      <c r="F68" s="3"/>
      <c r="G68" s="3"/>
      <c r="H68" s="3"/>
      <c r="I68" s="3"/>
      <c r="J68" s="3"/>
      <c r="K68" s="3"/>
      <c r="L68" s="3"/>
    </row>
    <row r="69" spans="3:12" ht="12" customHeight="1">
      <c r="C69" s="3"/>
      <c r="D69" s="3"/>
      <c r="E69" s="3"/>
      <c r="F69" s="3"/>
      <c r="G69" s="3"/>
      <c r="H69" s="3"/>
      <c r="I69" s="3"/>
      <c r="J69" s="3"/>
      <c r="K69" s="3"/>
      <c r="L69" s="3"/>
    </row>
    <row r="70" spans="3:12" ht="12" customHeight="1">
      <c r="C70" s="3"/>
      <c r="D70" s="3"/>
      <c r="E70" s="3"/>
      <c r="F70" s="3"/>
      <c r="G70" s="3"/>
      <c r="H70" s="3"/>
      <c r="I70" s="3"/>
      <c r="J70" s="3"/>
      <c r="K70" s="3"/>
      <c r="L70" s="3"/>
    </row>
    <row r="71" spans="3:12" ht="12" customHeight="1">
      <c r="C71" s="3"/>
      <c r="D71" s="3"/>
      <c r="E71" s="3"/>
      <c r="F71" s="3"/>
      <c r="G71" s="3"/>
      <c r="H71" s="3"/>
      <c r="I71" s="3"/>
      <c r="J71" s="3"/>
      <c r="K71" s="3"/>
      <c r="L71" s="3"/>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128" ht="24.75" customHeight="1"/>
  </sheetData>
  <sheetProtection/>
  <mergeCells count="31">
    <mergeCell ref="AS17:AS19"/>
    <mergeCell ref="C28:AL31"/>
    <mergeCell ref="C32:AL33"/>
    <mergeCell ref="C34:AL37"/>
    <mergeCell ref="AR17:AR19"/>
    <mergeCell ref="C24:AL27"/>
    <mergeCell ref="C38:AL41"/>
    <mergeCell ref="C10:AD10"/>
    <mergeCell ref="AE10:AL10"/>
    <mergeCell ref="C11:AD11"/>
    <mergeCell ref="C19:AL23"/>
    <mergeCell ref="C14:AD14"/>
    <mergeCell ref="AE14:AL14"/>
    <mergeCell ref="C16:AL17"/>
    <mergeCell ref="AE11:AL11"/>
    <mergeCell ref="C12:AD12"/>
    <mergeCell ref="AE12:AL12"/>
    <mergeCell ref="C13:AD13"/>
    <mergeCell ref="AE13:AL13"/>
    <mergeCell ref="AR14:AR16"/>
    <mergeCell ref="B1:AM1"/>
    <mergeCell ref="C3:AL5"/>
    <mergeCell ref="C8:AD9"/>
    <mergeCell ref="AE8:AL9"/>
    <mergeCell ref="AS14:AS16"/>
    <mergeCell ref="AO10:AP10"/>
    <mergeCell ref="AR6:AS7"/>
    <mergeCell ref="AR8:AR9"/>
    <mergeCell ref="AS8:AS9"/>
    <mergeCell ref="AR12:AR13"/>
    <mergeCell ref="AS12:AS13"/>
  </mergeCells>
  <dataValidations count="1">
    <dataValidation type="list" allowBlank="1" showInputMessage="1" showErrorMessage="1" sqref="AE12:AL12">
      <formula1>$AU$6:$AU$10</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57"/>
  </sheetPr>
  <dimension ref="B1:AS157"/>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44" width="2.75390625" style="1" customWidth="1"/>
    <col min="45" max="45" width="2.75390625" style="49" customWidth="1"/>
    <col min="46" max="16384" width="2.75390625" style="1" customWidth="1"/>
  </cols>
  <sheetData>
    <row r="1" spans="2:45" s="14" customFormat="1" ht="17.25" customHeight="1" thickBot="1">
      <c r="B1" s="82" t="s">
        <v>28</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S1" s="48"/>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2" customHeight="1">
      <c r="B3" s="6"/>
      <c r="C3" s="83" t="s">
        <v>13</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7"/>
    </row>
    <row r="4" spans="2:39" ht="12" customHeight="1">
      <c r="B4" s="6"/>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7"/>
    </row>
    <row r="5" spans="2:39" ht="12" customHeight="1">
      <c r="B5" s="6"/>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7"/>
    </row>
    <row r="6" spans="2:39" ht="12" customHeight="1">
      <c r="B6" s="6"/>
      <c r="C6" s="2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8"/>
      <c r="AM6" s="7"/>
    </row>
    <row r="7" spans="2:39" ht="12" customHeight="1">
      <c r="B7" s="6"/>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8"/>
      <c r="AM7" s="7"/>
    </row>
    <row r="8" spans="2:39" ht="12" customHeight="1">
      <c r="B8" s="6"/>
      <c r="C8" s="79" t="s">
        <v>30</v>
      </c>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80" t="s">
        <v>31</v>
      </c>
      <c r="AF8" s="80"/>
      <c r="AG8" s="80"/>
      <c r="AH8" s="80"/>
      <c r="AI8" s="80"/>
      <c r="AJ8" s="80"/>
      <c r="AK8" s="80"/>
      <c r="AL8" s="80"/>
      <c r="AM8" s="7"/>
    </row>
    <row r="9" spans="2:39" ht="12" customHeight="1">
      <c r="B9" s="6"/>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80"/>
      <c r="AF9" s="80"/>
      <c r="AG9" s="80"/>
      <c r="AH9" s="80"/>
      <c r="AI9" s="80"/>
      <c r="AJ9" s="80"/>
      <c r="AK9" s="80"/>
      <c r="AL9" s="80"/>
      <c r="AM9" s="7"/>
    </row>
    <row r="10" spans="2:39" ht="18" customHeight="1">
      <c r="B10" s="6"/>
      <c r="C10" s="86" t="s">
        <v>114</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77">
        <v>3000</v>
      </c>
      <c r="AF10" s="77"/>
      <c r="AG10" s="77"/>
      <c r="AH10" s="77"/>
      <c r="AI10" s="77"/>
      <c r="AJ10" s="77"/>
      <c r="AK10" s="77"/>
      <c r="AL10" s="77"/>
      <c r="AM10" s="7"/>
    </row>
    <row r="11" spans="2:39" ht="18" customHeight="1">
      <c r="B11" s="6"/>
      <c r="C11" s="71" t="s">
        <v>115</v>
      </c>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0">
        <v>1</v>
      </c>
      <c r="AF11" s="70"/>
      <c r="AG11" s="70"/>
      <c r="AH11" s="70"/>
      <c r="AI11" s="70"/>
      <c r="AJ11" s="70"/>
      <c r="AK11" s="70"/>
      <c r="AL11" s="70"/>
      <c r="AM11" s="7"/>
    </row>
    <row r="12" spans="2:39" ht="18" customHeight="1">
      <c r="B12" s="6"/>
      <c r="C12" s="71" t="s">
        <v>116</v>
      </c>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0">
        <v>1</v>
      </c>
      <c r="AF12" s="70"/>
      <c r="AG12" s="70"/>
      <c r="AH12" s="70"/>
      <c r="AI12" s="70"/>
      <c r="AJ12" s="70"/>
      <c r="AK12" s="70"/>
      <c r="AL12" s="70"/>
      <c r="AM12" s="7"/>
    </row>
    <row r="13" spans="2:42" ht="18" customHeight="1">
      <c r="B13" s="6"/>
      <c r="C13" s="71" t="s">
        <v>145</v>
      </c>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2">
        <f>(AE10*AE11*AE12/12)*AO13</f>
        <v>50</v>
      </c>
      <c r="AF13" s="72"/>
      <c r="AG13" s="72"/>
      <c r="AH13" s="72"/>
      <c r="AI13" s="72"/>
      <c r="AJ13" s="72"/>
      <c r="AK13" s="72"/>
      <c r="AL13" s="72"/>
      <c r="AM13" s="7"/>
      <c r="AO13" s="89">
        <v>0.2</v>
      </c>
      <c r="AP13" s="89"/>
    </row>
    <row r="14" spans="2:39" ht="18" customHeight="1">
      <c r="B14" s="6"/>
      <c r="C14" s="76" t="s">
        <v>34</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69">
        <f>ROUND((AE10*AE11*AE12/12+AE13)/10,0)*10</f>
        <v>300</v>
      </c>
      <c r="AF14" s="69"/>
      <c r="AG14" s="69"/>
      <c r="AH14" s="69"/>
      <c r="AI14" s="69"/>
      <c r="AJ14" s="69"/>
      <c r="AK14" s="69"/>
      <c r="AL14" s="69"/>
      <c r="AM14" s="7"/>
    </row>
    <row r="15" spans="2:39" ht="12" customHeight="1">
      <c r="B15" s="6"/>
      <c r="C15" s="34"/>
      <c r="D15" s="34"/>
      <c r="E15" s="34"/>
      <c r="F15" s="34"/>
      <c r="G15" s="34"/>
      <c r="H15" s="34"/>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7"/>
    </row>
    <row r="16" spans="2:39" ht="12" customHeight="1">
      <c r="B16" s="6"/>
      <c r="C16" s="105" t="s">
        <v>14</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7"/>
    </row>
    <row r="17" spans="2:39" ht="12" customHeight="1">
      <c r="B17" s="6"/>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7"/>
    </row>
    <row r="18" spans="2:39" ht="12" customHeight="1">
      <c r="B18" s="6"/>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7"/>
    </row>
    <row r="19" spans="2:39" ht="12" customHeight="1">
      <c r="B19" s="6"/>
      <c r="C19" s="105" t="s">
        <v>15</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7"/>
    </row>
    <row r="20" spans="2:39" ht="12" customHeight="1">
      <c r="B20" s="6"/>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7"/>
    </row>
    <row r="21" spans="2:39" ht="12" customHeight="1">
      <c r="B21" s="6"/>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7"/>
    </row>
    <row r="22" spans="2:39" ht="12" customHeight="1">
      <c r="B22" s="6"/>
      <c r="C22" s="105" t="s">
        <v>16</v>
      </c>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7"/>
    </row>
    <row r="23" spans="2:39" ht="12" customHeight="1">
      <c r="B23" s="6"/>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7"/>
    </row>
    <row r="24" spans="2:39" ht="12" customHeight="1">
      <c r="B24" s="6"/>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7"/>
    </row>
    <row r="25" spans="2:39" ht="12" customHeight="1">
      <c r="B25" s="6"/>
      <c r="C25" s="21"/>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8"/>
      <c r="AM25" s="7"/>
    </row>
    <row r="26" spans="2:39" ht="12" customHeight="1">
      <c r="B26" s="6"/>
      <c r="C26" s="21" t="s">
        <v>101</v>
      </c>
      <c r="D26" s="17"/>
      <c r="E26" s="17"/>
      <c r="F26" s="17"/>
      <c r="G26" s="17"/>
      <c r="H26" s="17"/>
      <c r="I26" s="17"/>
      <c r="J26" s="19"/>
      <c r="K26" s="19"/>
      <c r="L26" s="17"/>
      <c r="M26" s="30"/>
      <c r="N26" s="30"/>
      <c r="O26" s="30"/>
      <c r="P26" s="30"/>
      <c r="Q26" s="30"/>
      <c r="R26" s="21"/>
      <c r="S26" s="17"/>
      <c r="T26" s="17"/>
      <c r="U26" s="17"/>
      <c r="V26" s="17"/>
      <c r="W26" s="17"/>
      <c r="X26" s="17"/>
      <c r="Y26" s="17"/>
      <c r="Z26" s="17"/>
      <c r="AA26" s="17"/>
      <c r="AB26" s="17"/>
      <c r="AC26" s="17"/>
      <c r="AD26" s="17"/>
      <c r="AE26" s="17"/>
      <c r="AF26" s="17"/>
      <c r="AG26" s="19"/>
      <c r="AH26" s="19"/>
      <c r="AI26" s="19"/>
      <c r="AJ26" s="19"/>
      <c r="AK26" s="19"/>
      <c r="AL26" s="19"/>
      <c r="AM26" s="7"/>
    </row>
    <row r="27" spans="2:39" ht="12" customHeight="1">
      <c r="B27" s="6"/>
      <c r="C27" s="21"/>
      <c r="D27" s="17"/>
      <c r="E27" s="17"/>
      <c r="F27" s="17"/>
      <c r="G27" s="17"/>
      <c r="H27" s="17"/>
      <c r="I27" s="17"/>
      <c r="J27" s="20"/>
      <c r="K27" s="20"/>
      <c r="L27" s="17"/>
      <c r="M27" s="24"/>
      <c r="N27" s="24"/>
      <c r="O27" s="24"/>
      <c r="P27" s="24"/>
      <c r="Q27" s="24"/>
      <c r="R27" s="21"/>
      <c r="S27" s="17"/>
      <c r="T27" s="17"/>
      <c r="U27" s="17"/>
      <c r="V27" s="17"/>
      <c r="W27" s="17"/>
      <c r="X27" s="17"/>
      <c r="Y27" s="17"/>
      <c r="Z27" s="17"/>
      <c r="AA27" s="17"/>
      <c r="AB27" s="17"/>
      <c r="AC27" s="17"/>
      <c r="AD27" s="17"/>
      <c r="AE27" s="17"/>
      <c r="AF27" s="17"/>
      <c r="AG27" s="19"/>
      <c r="AH27" s="19"/>
      <c r="AI27" s="19"/>
      <c r="AJ27" s="19"/>
      <c r="AK27" s="19"/>
      <c r="AL27" s="19"/>
      <c r="AM27" s="7"/>
    </row>
    <row r="28" spans="2:39" ht="12" customHeight="1">
      <c r="B28" s="6"/>
      <c r="C28" s="88" t="s">
        <v>18</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7"/>
    </row>
    <row r="29" spans="2:39" ht="12" customHeight="1">
      <c r="B29" s="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8"/>
      <c r="AM29" s="7"/>
    </row>
    <row r="30" spans="2:39" ht="12" customHeight="1">
      <c r="B30" s="6"/>
      <c r="C30" s="21" t="s">
        <v>36</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8"/>
      <c r="AM30" s="7"/>
    </row>
    <row r="31" spans="2:39" ht="12" customHeight="1">
      <c r="B31" s="6"/>
      <c r="C31" s="23" t="s">
        <v>48</v>
      </c>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32"/>
      <c r="AF31" s="32"/>
      <c r="AG31" s="32"/>
      <c r="AH31" s="32"/>
      <c r="AI31" s="32"/>
      <c r="AJ31" s="32"/>
      <c r="AK31" s="32"/>
      <c r="AL31" s="32"/>
      <c r="AM31" s="7"/>
    </row>
    <row r="32" spans="2:39" ht="12" customHeight="1">
      <c r="B32" s="6"/>
      <c r="C32" s="23" t="s">
        <v>102</v>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32"/>
      <c r="AF32" s="32"/>
      <c r="AG32" s="32"/>
      <c r="AH32" s="32"/>
      <c r="AI32" s="32"/>
      <c r="AJ32" s="32"/>
      <c r="AK32" s="32"/>
      <c r="AL32" s="32"/>
      <c r="AM32" s="7"/>
    </row>
    <row r="33" spans="2:39" ht="12" customHeight="1">
      <c r="B33" s="6"/>
      <c r="C33" s="23" t="s">
        <v>103</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7"/>
    </row>
    <row r="34" spans="2:39" ht="12" customHeight="1">
      <c r="B34" s="6"/>
      <c r="C34" s="23" t="s">
        <v>104</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31"/>
      <c r="AF34" s="31"/>
      <c r="AG34" s="31"/>
      <c r="AH34" s="31"/>
      <c r="AI34" s="31"/>
      <c r="AJ34" s="31"/>
      <c r="AK34" s="31"/>
      <c r="AL34" s="31"/>
      <c r="AM34" s="7"/>
    </row>
    <row r="35" spans="2:39" ht="12" customHeight="1">
      <c r="B35" s="6"/>
      <c r="C35" s="23" t="s">
        <v>17</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31"/>
      <c r="AF35" s="31"/>
      <c r="AG35" s="31"/>
      <c r="AH35" s="31"/>
      <c r="AI35" s="31"/>
      <c r="AJ35" s="31"/>
      <c r="AK35" s="31"/>
      <c r="AL35" s="31"/>
      <c r="AM35" s="7"/>
    </row>
    <row r="36" spans="2:39" ht="12" customHeight="1">
      <c r="B36" s="6"/>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31"/>
      <c r="AF36" s="31"/>
      <c r="AG36" s="31"/>
      <c r="AH36" s="31"/>
      <c r="AI36" s="31"/>
      <c r="AJ36" s="31"/>
      <c r="AK36" s="31"/>
      <c r="AL36" s="31"/>
      <c r="AM36" s="7"/>
    </row>
    <row r="37" spans="2:39" ht="12" customHeight="1">
      <c r="B37" s="6"/>
      <c r="C37" s="87" t="s">
        <v>19</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7"/>
    </row>
    <row r="38" spans="2:39" ht="12" customHeight="1">
      <c r="B38" s="6"/>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7"/>
    </row>
    <row r="39" spans="2:39" ht="12" customHeight="1">
      <c r="B39" s="6"/>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7"/>
    </row>
    <row r="40" spans="2:39" ht="12" customHeight="1">
      <c r="B40" s="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7"/>
    </row>
    <row r="41" spans="2:39" ht="12" customHeight="1">
      <c r="B41" s="6"/>
      <c r="C41" s="23"/>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31"/>
      <c r="AF41" s="31"/>
      <c r="AG41" s="31"/>
      <c r="AH41" s="31"/>
      <c r="AI41" s="31"/>
      <c r="AJ41" s="31"/>
      <c r="AK41" s="31"/>
      <c r="AL41" s="31"/>
      <c r="AM41" s="7"/>
    </row>
    <row r="42" spans="2:39" ht="12" customHeight="1">
      <c r="B42" s="6"/>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31"/>
      <c r="AF42" s="31"/>
      <c r="AG42" s="31"/>
      <c r="AH42" s="31"/>
      <c r="AI42" s="31"/>
      <c r="AJ42" s="31"/>
      <c r="AK42" s="31"/>
      <c r="AL42" s="31"/>
      <c r="AM42" s="7"/>
    </row>
    <row r="43" spans="2:39" ht="12" customHeight="1">
      <c r="B43" s="6"/>
      <c r="C43" s="79" t="s">
        <v>30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80" t="s">
        <v>31</v>
      </c>
      <c r="AF43" s="80"/>
      <c r="AG43" s="80"/>
      <c r="AH43" s="80"/>
      <c r="AI43" s="80"/>
      <c r="AJ43" s="80"/>
      <c r="AK43" s="80"/>
      <c r="AL43" s="80"/>
      <c r="AM43" s="7"/>
    </row>
    <row r="44" spans="2:39" ht="12" customHeight="1">
      <c r="B44" s="6"/>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80"/>
      <c r="AF44" s="80"/>
      <c r="AG44" s="80"/>
      <c r="AH44" s="80"/>
      <c r="AI44" s="80"/>
      <c r="AJ44" s="80"/>
      <c r="AK44" s="80"/>
      <c r="AL44" s="80"/>
      <c r="AM44" s="7"/>
    </row>
    <row r="45" spans="2:39" ht="18" customHeight="1">
      <c r="B45" s="6"/>
      <c r="C45" s="86" t="s">
        <v>105</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77">
        <v>188</v>
      </c>
      <c r="AF45" s="77"/>
      <c r="AG45" s="77"/>
      <c r="AH45" s="77"/>
      <c r="AI45" s="77"/>
      <c r="AJ45" s="77"/>
      <c r="AK45" s="77"/>
      <c r="AL45" s="77"/>
      <c r="AM45" s="7"/>
    </row>
    <row r="46" spans="2:39" ht="18" customHeight="1">
      <c r="B46" s="6"/>
      <c r="C46" s="71" t="s">
        <v>106</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0">
        <v>15</v>
      </c>
      <c r="AF46" s="70"/>
      <c r="AG46" s="70"/>
      <c r="AH46" s="70"/>
      <c r="AI46" s="70"/>
      <c r="AJ46" s="70"/>
      <c r="AK46" s="70"/>
      <c r="AL46" s="70"/>
      <c r="AM46" s="7"/>
    </row>
    <row r="47" spans="2:42" ht="18" customHeight="1">
      <c r="B47" s="6"/>
      <c r="C47" s="71" t="s">
        <v>145</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2">
        <f>AE45*(1+AE46/100)*AO47</f>
        <v>43.24</v>
      </c>
      <c r="AF47" s="72"/>
      <c r="AG47" s="72"/>
      <c r="AH47" s="72"/>
      <c r="AI47" s="72"/>
      <c r="AJ47" s="72"/>
      <c r="AK47" s="72"/>
      <c r="AL47" s="72"/>
      <c r="AM47" s="7"/>
      <c r="AO47" s="89">
        <v>0.2</v>
      </c>
      <c r="AP47" s="89"/>
    </row>
    <row r="48" spans="2:39" ht="18" customHeight="1">
      <c r="B48" s="6"/>
      <c r="C48" s="76" t="s">
        <v>34</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69">
        <f>AE45*(1+AE46/100)+AE47</f>
        <v>259.44</v>
      </c>
      <c r="AF48" s="69"/>
      <c r="AG48" s="69"/>
      <c r="AH48" s="69"/>
      <c r="AI48" s="69"/>
      <c r="AJ48" s="69"/>
      <c r="AK48" s="69"/>
      <c r="AL48" s="69"/>
      <c r="AM48" s="7"/>
    </row>
    <row r="49" spans="2:39" ht="12" customHeight="1">
      <c r="B49" s="6"/>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31"/>
      <c r="AF49" s="31"/>
      <c r="AG49" s="31"/>
      <c r="AH49" s="31"/>
      <c r="AI49" s="31"/>
      <c r="AJ49" s="31"/>
      <c r="AK49" s="31"/>
      <c r="AL49" s="31"/>
      <c r="AM49" s="7"/>
    </row>
    <row r="50" spans="2:39" ht="12" customHeight="1">
      <c r="B50" s="6"/>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31"/>
      <c r="AF50" s="31"/>
      <c r="AG50" s="31"/>
      <c r="AH50" s="31"/>
      <c r="AI50" s="31"/>
      <c r="AJ50" s="31"/>
      <c r="AK50" s="31"/>
      <c r="AL50" s="31"/>
      <c r="AM50" s="7"/>
    </row>
    <row r="51" spans="2:39" ht="12" customHeight="1">
      <c r="B51" s="6"/>
      <c r="C51" s="19" t="s">
        <v>101</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31"/>
      <c r="AF51" s="31"/>
      <c r="AG51" s="31"/>
      <c r="AH51" s="31"/>
      <c r="AI51" s="31"/>
      <c r="AJ51" s="31"/>
      <c r="AK51" s="31"/>
      <c r="AL51" s="31"/>
      <c r="AM51" s="7"/>
    </row>
    <row r="52" spans="2:39" ht="12" customHeight="1">
      <c r="B52" s="6"/>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31"/>
      <c r="AF52" s="31"/>
      <c r="AG52" s="31"/>
      <c r="AH52" s="31"/>
      <c r="AI52" s="31"/>
      <c r="AJ52" s="31"/>
      <c r="AK52" s="31"/>
      <c r="AL52" s="31"/>
      <c r="AM52" s="7"/>
    </row>
    <row r="53" spans="2:39" ht="12" customHeight="1">
      <c r="B53" s="6"/>
      <c r="C53" s="88" t="s">
        <v>20</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7"/>
    </row>
    <row r="54" spans="2:39" ht="12" customHeight="1">
      <c r="B54" s="6"/>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31"/>
      <c r="AF54" s="31"/>
      <c r="AG54" s="31"/>
      <c r="AH54" s="31"/>
      <c r="AI54" s="31"/>
      <c r="AJ54" s="31"/>
      <c r="AK54" s="31"/>
      <c r="AL54" s="31"/>
      <c r="AM54" s="7"/>
    </row>
    <row r="55" spans="2:39" ht="12" customHeight="1">
      <c r="B55" s="6"/>
      <c r="C55" s="19" t="s">
        <v>36</v>
      </c>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31"/>
      <c r="AF55" s="31"/>
      <c r="AG55" s="31"/>
      <c r="AH55" s="31"/>
      <c r="AI55" s="31"/>
      <c r="AJ55" s="31"/>
      <c r="AK55" s="31"/>
      <c r="AL55" s="31"/>
      <c r="AM55" s="7"/>
    </row>
    <row r="56" spans="2:39" ht="12" customHeight="1">
      <c r="B56" s="6"/>
      <c r="C56" s="23" t="s">
        <v>48</v>
      </c>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31"/>
      <c r="AF56" s="31"/>
      <c r="AG56" s="31"/>
      <c r="AH56" s="31"/>
      <c r="AI56" s="31"/>
      <c r="AJ56" s="31"/>
      <c r="AK56" s="31"/>
      <c r="AL56" s="31"/>
      <c r="AM56" s="7"/>
    </row>
    <row r="57" spans="2:39" ht="12" customHeight="1">
      <c r="B57" s="6"/>
      <c r="C57" s="23" t="s">
        <v>107</v>
      </c>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31"/>
      <c r="AF57" s="31"/>
      <c r="AG57" s="31"/>
      <c r="AH57" s="31"/>
      <c r="AI57" s="31"/>
      <c r="AJ57" s="31"/>
      <c r="AK57" s="31"/>
      <c r="AL57" s="31"/>
      <c r="AM57" s="7"/>
    </row>
    <row r="58" spans="2:39" ht="12" customHeight="1">
      <c r="B58" s="6"/>
      <c r="C58" s="23" t="s">
        <v>49</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31"/>
      <c r="AF58" s="31"/>
      <c r="AG58" s="31"/>
      <c r="AH58" s="31"/>
      <c r="AI58" s="31"/>
      <c r="AJ58" s="31"/>
      <c r="AK58" s="31"/>
      <c r="AL58" s="31"/>
      <c r="AM58" s="7"/>
    </row>
    <row r="59" spans="2:39" ht="12" customHeight="1">
      <c r="B59" s="6"/>
      <c r="C59" s="23" t="s">
        <v>147</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31"/>
      <c r="AF59" s="31"/>
      <c r="AG59" s="31"/>
      <c r="AH59" s="31"/>
      <c r="AI59" s="31"/>
      <c r="AJ59" s="31"/>
      <c r="AK59" s="31"/>
      <c r="AL59" s="31"/>
      <c r="AM59" s="7"/>
    </row>
    <row r="60" spans="2:39" ht="12" customHeight="1">
      <c r="B60" s="6"/>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31"/>
      <c r="AF60" s="31"/>
      <c r="AG60" s="31"/>
      <c r="AH60" s="31"/>
      <c r="AI60" s="31"/>
      <c r="AJ60" s="31"/>
      <c r="AK60" s="31"/>
      <c r="AL60" s="31"/>
      <c r="AM60" s="7"/>
    </row>
    <row r="61" spans="2:39" ht="12" customHeight="1">
      <c r="B61" s="6"/>
      <c r="C61" s="110" t="s">
        <v>21</v>
      </c>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7"/>
    </row>
    <row r="62" spans="2:39" ht="12" customHeight="1">
      <c r="B62" s="6"/>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7"/>
    </row>
    <row r="63" spans="2:39" ht="12" customHeight="1">
      <c r="B63" s="6"/>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7"/>
    </row>
    <row r="64" spans="2:39" ht="12" customHeight="1">
      <c r="B64" s="6"/>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7"/>
    </row>
    <row r="65" spans="2:39" ht="12" customHeight="1">
      <c r="B65" s="6"/>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7"/>
    </row>
    <row r="66" spans="2:39" ht="12" customHeight="1">
      <c r="B66" s="6"/>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31"/>
      <c r="AF66" s="31"/>
      <c r="AG66" s="31"/>
      <c r="AH66" s="31"/>
      <c r="AI66" s="31"/>
      <c r="AJ66" s="31"/>
      <c r="AK66" s="31"/>
      <c r="AL66" s="31"/>
      <c r="AM66" s="7"/>
    </row>
    <row r="67" spans="2:39" ht="12" customHeight="1">
      <c r="B67" s="6"/>
      <c r="C67" s="79" t="s">
        <v>30</v>
      </c>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80" t="s">
        <v>31</v>
      </c>
      <c r="AF67" s="80"/>
      <c r="AG67" s="80"/>
      <c r="AH67" s="80"/>
      <c r="AI67" s="80"/>
      <c r="AJ67" s="80"/>
      <c r="AK67" s="80"/>
      <c r="AL67" s="80"/>
      <c r="AM67" s="7"/>
    </row>
    <row r="68" spans="2:39" ht="12" customHeight="1">
      <c r="B68" s="6"/>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80"/>
      <c r="AF68" s="80"/>
      <c r="AG68" s="80"/>
      <c r="AH68" s="80"/>
      <c r="AI68" s="80"/>
      <c r="AJ68" s="80"/>
      <c r="AK68" s="80"/>
      <c r="AL68" s="80"/>
      <c r="AM68" s="7"/>
    </row>
    <row r="69" spans="2:39" ht="18" customHeight="1">
      <c r="B69" s="6"/>
      <c r="C69" s="86" t="s">
        <v>22</v>
      </c>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77">
        <v>12000</v>
      </c>
      <c r="AF69" s="77"/>
      <c r="AG69" s="77"/>
      <c r="AH69" s="77"/>
      <c r="AI69" s="77"/>
      <c r="AJ69" s="77"/>
      <c r="AK69" s="77"/>
      <c r="AL69" s="77"/>
      <c r="AM69" s="7"/>
    </row>
    <row r="70" spans="2:39" ht="18" customHeight="1">
      <c r="B70" s="6"/>
      <c r="C70" s="71" t="s">
        <v>117</v>
      </c>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0">
        <v>1</v>
      </c>
      <c r="AF70" s="70"/>
      <c r="AG70" s="70"/>
      <c r="AH70" s="70"/>
      <c r="AI70" s="70"/>
      <c r="AJ70" s="70"/>
      <c r="AK70" s="70"/>
      <c r="AL70" s="70"/>
      <c r="AM70" s="7"/>
    </row>
    <row r="71" spans="2:42" ht="18" customHeight="1">
      <c r="B71" s="6"/>
      <c r="C71" s="71" t="s">
        <v>145</v>
      </c>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2">
        <f>(AE69*0.1*AE70/12)*AO71</f>
        <v>20</v>
      </c>
      <c r="AF71" s="72"/>
      <c r="AG71" s="72"/>
      <c r="AH71" s="72"/>
      <c r="AI71" s="72"/>
      <c r="AJ71" s="72"/>
      <c r="AK71" s="72"/>
      <c r="AL71" s="72"/>
      <c r="AM71" s="7"/>
      <c r="AO71" s="89">
        <v>0.2</v>
      </c>
      <c r="AP71" s="89"/>
    </row>
    <row r="72" spans="2:39" ht="18" customHeight="1">
      <c r="B72" s="6"/>
      <c r="C72" s="76" t="s">
        <v>34</v>
      </c>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69">
        <f>AE69*0.1*AE70/12+AE71</f>
        <v>120</v>
      </c>
      <c r="AF72" s="69"/>
      <c r="AG72" s="69"/>
      <c r="AH72" s="69"/>
      <c r="AI72" s="69"/>
      <c r="AJ72" s="69"/>
      <c r="AK72" s="69"/>
      <c r="AL72" s="69"/>
      <c r="AM72" s="7"/>
    </row>
    <row r="73" spans="2:39" ht="12" customHeight="1">
      <c r="B73" s="6"/>
      <c r="C73" s="26"/>
      <c r="D73" s="26"/>
      <c r="E73" s="26"/>
      <c r="F73" s="26"/>
      <c r="G73" s="26"/>
      <c r="H73" s="26"/>
      <c r="I73" s="19"/>
      <c r="J73" s="19"/>
      <c r="K73" s="19"/>
      <c r="L73" s="19"/>
      <c r="M73" s="19"/>
      <c r="N73" s="19"/>
      <c r="O73" s="19"/>
      <c r="P73" s="19"/>
      <c r="Q73" s="19"/>
      <c r="R73" s="19"/>
      <c r="S73" s="19"/>
      <c r="T73" s="19"/>
      <c r="U73" s="19"/>
      <c r="V73" s="19"/>
      <c r="W73" s="19"/>
      <c r="X73" s="19"/>
      <c r="Y73" s="19"/>
      <c r="Z73" s="19"/>
      <c r="AA73" s="19"/>
      <c r="AB73" s="19"/>
      <c r="AC73" s="19"/>
      <c r="AD73" s="19"/>
      <c r="AE73" s="31"/>
      <c r="AF73" s="31"/>
      <c r="AG73" s="31"/>
      <c r="AH73" s="31"/>
      <c r="AI73" s="31"/>
      <c r="AJ73" s="31"/>
      <c r="AK73" s="31"/>
      <c r="AL73" s="31"/>
      <c r="AM73" s="7"/>
    </row>
    <row r="74" spans="2:39" ht="12" customHeight="1">
      <c r="B74" s="6"/>
      <c r="C74" s="105" t="s">
        <v>23</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7"/>
    </row>
    <row r="75" spans="2:39" ht="12" customHeight="1">
      <c r="B75" s="6"/>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7"/>
    </row>
    <row r="76" spans="2:39" ht="12" customHeight="1">
      <c r="B76" s="6"/>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7"/>
    </row>
    <row r="77" spans="2:39" ht="12" customHeight="1">
      <c r="B77" s="6"/>
      <c r="C77" s="105" t="s">
        <v>24</v>
      </c>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7"/>
    </row>
    <row r="78" spans="2:39" ht="12" customHeight="1">
      <c r="B78" s="6"/>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7"/>
    </row>
    <row r="79" spans="2:39" ht="12" customHeight="1">
      <c r="B79" s="6"/>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7"/>
    </row>
    <row r="80" spans="2:39" ht="12" customHeight="1">
      <c r="B80" s="6"/>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31"/>
      <c r="AF80" s="31"/>
      <c r="AG80" s="31"/>
      <c r="AH80" s="31"/>
      <c r="AI80" s="31"/>
      <c r="AJ80" s="31"/>
      <c r="AK80" s="31"/>
      <c r="AL80" s="31"/>
      <c r="AM80" s="7"/>
    </row>
    <row r="81" spans="2:39" ht="12" customHeight="1">
      <c r="B81" s="6"/>
      <c r="C81" s="19" t="s">
        <v>101</v>
      </c>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31"/>
      <c r="AF81" s="31"/>
      <c r="AG81" s="31"/>
      <c r="AH81" s="31"/>
      <c r="AI81" s="31"/>
      <c r="AJ81" s="31"/>
      <c r="AK81" s="31"/>
      <c r="AL81" s="31"/>
      <c r="AM81" s="7"/>
    </row>
    <row r="82" spans="2:39" ht="12" customHeight="1">
      <c r="B82" s="6"/>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31"/>
      <c r="AF82" s="31"/>
      <c r="AG82" s="31"/>
      <c r="AH82" s="31"/>
      <c r="AI82" s="31"/>
      <c r="AJ82" s="31"/>
      <c r="AK82" s="31"/>
      <c r="AL82" s="31"/>
      <c r="AM82" s="7"/>
    </row>
    <row r="83" spans="2:39" ht="12" customHeight="1">
      <c r="B83" s="6"/>
      <c r="C83" s="88" t="s">
        <v>25</v>
      </c>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7"/>
    </row>
    <row r="84" spans="2:39" ht="12" customHeight="1">
      <c r="B84" s="6"/>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31"/>
      <c r="AF84" s="31"/>
      <c r="AG84" s="31"/>
      <c r="AH84" s="31"/>
      <c r="AI84" s="31"/>
      <c r="AJ84" s="31"/>
      <c r="AK84" s="31"/>
      <c r="AL84" s="31"/>
      <c r="AM84" s="7"/>
    </row>
    <row r="85" spans="2:39" ht="12" customHeight="1">
      <c r="B85" s="6"/>
      <c r="C85" s="19" t="s">
        <v>36</v>
      </c>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31"/>
      <c r="AF85" s="31"/>
      <c r="AG85" s="31"/>
      <c r="AH85" s="31"/>
      <c r="AI85" s="31"/>
      <c r="AJ85" s="31"/>
      <c r="AK85" s="31"/>
      <c r="AL85" s="31"/>
      <c r="AM85" s="7"/>
    </row>
    <row r="86" spans="2:39" ht="12" customHeight="1">
      <c r="B86" s="6"/>
      <c r="C86" s="23" t="s">
        <v>108</v>
      </c>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31"/>
      <c r="AF86" s="31"/>
      <c r="AG86" s="31"/>
      <c r="AH86" s="31"/>
      <c r="AI86" s="31"/>
      <c r="AJ86" s="31"/>
      <c r="AK86" s="31"/>
      <c r="AL86" s="31"/>
      <c r="AM86" s="7"/>
    </row>
    <row r="87" spans="2:39" ht="12" customHeight="1">
      <c r="B87" s="6"/>
      <c r="C87" s="23" t="s">
        <v>109</v>
      </c>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31"/>
      <c r="AF87" s="31"/>
      <c r="AG87" s="31"/>
      <c r="AH87" s="31"/>
      <c r="AI87" s="31"/>
      <c r="AJ87" s="31"/>
      <c r="AK87" s="31"/>
      <c r="AL87" s="31"/>
      <c r="AM87" s="7"/>
    </row>
    <row r="88" spans="2:39" ht="12" customHeight="1">
      <c r="B88" s="6"/>
      <c r="C88" s="23" t="s">
        <v>104</v>
      </c>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31"/>
      <c r="AF88" s="31"/>
      <c r="AG88" s="31"/>
      <c r="AH88" s="31"/>
      <c r="AI88" s="31"/>
      <c r="AJ88" s="31"/>
      <c r="AK88" s="31"/>
      <c r="AL88" s="31"/>
      <c r="AM88" s="7"/>
    </row>
    <row r="89" spans="2:39" ht="12" customHeight="1">
      <c r="B89" s="6"/>
      <c r="C89" s="23" t="s">
        <v>147</v>
      </c>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31"/>
      <c r="AF89" s="31"/>
      <c r="AG89" s="31"/>
      <c r="AH89" s="31"/>
      <c r="AI89" s="31"/>
      <c r="AJ89" s="31"/>
      <c r="AK89" s="31"/>
      <c r="AL89" s="31"/>
      <c r="AM89" s="7"/>
    </row>
    <row r="90" spans="2:39" ht="12" customHeight="1">
      <c r="B90" s="6"/>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31"/>
      <c r="AF90" s="31"/>
      <c r="AG90" s="31"/>
      <c r="AH90" s="31"/>
      <c r="AI90" s="31"/>
      <c r="AJ90" s="31"/>
      <c r="AK90" s="31"/>
      <c r="AL90" s="31"/>
      <c r="AM90" s="7"/>
    </row>
    <row r="91" spans="2:39" ht="12" customHeight="1">
      <c r="B91" s="6"/>
      <c r="C91" s="109" t="s">
        <v>26</v>
      </c>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7"/>
    </row>
    <row r="92" spans="2:39" ht="12" customHeight="1">
      <c r="B92" s="6"/>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7"/>
    </row>
    <row r="93" spans="2:39" ht="12" customHeight="1">
      <c r="B93" s="6"/>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7"/>
    </row>
    <row r="94" spans="2:39" ht="12" customHeight="1">
      <c r="B94" s="6"/>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7"/>
    </row>
    <row r="95" spans="2:39" ht="12" customHeight="1">
      <c r="B95" s="6"/>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7"/>
    </row>
    <row r="96" spans="2:45" ht="12" customHeight="1">
      <c r="B96" s="6"/>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31"/>
      <c r="AF96" s="31"/>
      <c r="AG96" s="31"/>
      <c r="AH96" s="31"/>
      <c r="AI96" s="31"/>
      <c r="AJ96" s="31"/>
      <c r="AK96" s="31"/>
      <c r="AL96" s="31"/>
      <c r="AM96" s="7"/>
      <c r="AS96" s="35">
        <v>2016</v>
      </c>
    </row>
    <row r="97" spans="2:45" ht="12" customHeight="1">
      <c r="B97" s="6"/>
      <c r="C97" s="79" t="s">
        <v>30</v>
      </c>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80" t="s">
        <v>31</v>
      </c>
      <c r="AF97" s="80"/>
      <c r="AG97" s="80"/>
      <c r="AH97" s="80"/>
      <c r="AI97" s="80"/>
      <c r="AJ97" s="80"/>
      <c r="AK97" s="80"/>
      <c r="AL97" s="80"/>
      <c r="AM97" s="7"/>
      <c r="AS97" s="35">
        <v>1766</v>
      </c>
    </row>
    <row r="98" spans="2:45" ht="12" customHeight="1">
      <c r="B98" s="6"/>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80"/>
      <c r="AF98" s="80"/>
      <c r="AG98" s="80"/>
      <c r="AH98" s="80"/>
      <c r="AI98" s="80"/>
      <c r="AJ98" s="80"/>
      <c r="AK98" s="80"/>
      <c r="AL98" s="80"/>
      <c r="AM98" s="7"/>
      <c r="AS98" s="51">
        <v>2008</v>
      </c>
    </row>
    <row r="99" spans="2:45" ht="18" customHeight="1">
      <c r="B99" s="6"/>
      <c r="C99" s="86" t="s">
        <v>34</v>
      </c>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5">
        <f>AE14</f>
        <v>300</v>
      </c>
      <c r="AF99" s="85"/>
      <c r="AG99" s="85"/>
      <c r="AH99" s="85"/>
      <c r="AI99" s="85"/>
      <c r="AJ99" s="85"/>
      <c r="AK99" s="85"/>
      <c r="AL99" s="85"/>
      <c r="AM99" s="7"/>
      <c r="AS99" s="52">
        <v>1932.4</v>
      </c>
    </row>
    <row r="100" spans="2:45" ht="18" customHeight="1">
      <c r="B100" s="6"/>
      <c r="C100" s="111" t="s">
        <v>27</v>
      </c>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3"/>
      <c r="AE100" s="114">
        <f>AP100/12</f>
        <v>168</v>
      </c>
      <c r="AF100" s="115"/>
      <c r="AG100" s="115"/>
      <c r="AH100" s="115"/>
      <c r="AI100" s="115"/>
      <c r="AJ100" s="115"/>
      <c r="AK100" s="115"/>
      <c r="AL100" s="116"/>
      <c r="AM100" s="7"/>
      <c r="AP100" s="94">
        <v>2016</v>
      </c>
      <c r="AQ100" s="94"/>
      <c r="AS100" s="52">
        <v>1756</v>
      </c>
    </row>
    <row r="101" spans="2:45" ht="18" customHeight="1">
      <c r="B101" s="6"/>
      <c r="C101" s="76" t="s">
        <v>51</v>
      </c>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69">
        <f>IF(AE100=0,0,ROUND((AE99/AE100)/1,2)*1)</f>
        <v>1.79</v>
      </c>
      <c r="AF101" s="69"/>
      <c r="AG101" s="69"/>
      <c r="AH101" s="69"/>
      <c r="AI101" s="69"/>
      <c r="AJ101" s="69"/>
      <c r="AK101" s="69"/>
      <c r="AL101" s="69"/>
      <c r="AM101" s="7"/>
      <c r="AP101" s="94"/>
      <c r="AQ101" s="94"/>
      <c r="AS101" s="52">
        <v>1655.2</v>
      </c>
    </row>
    <row r="102" spans="2:45" ht="12" customHeight="1">
      <c r="B102" s="6"/>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31"/>
      <c r="AF102" s="31"/>
      <c r="AG102" s="31"/>
      <c r="AH102" s="31"/>
      <c r="AI102" s="31"/>
      <c r="AJ102" s="31"/>
      <c r="AK102" s="31"/>
      <c r="AL102" s="31"/>
      <c r="AM102" s="7"/>
      <c r="AS102" s="52">
        <v>1504</v>
      </c>
    </row>
    <row r="103" spans="2:39" ht="12" customHeight="1">
      <c r="B103" s="6"/>
      <c r="C103" s="19" t="s">
        <v>101</v>
      </c>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31"/>
      <c r="AF103" s="31"/>
      <c r="AG103" s="31"/>
      <c r="AH103" s="31"/>
      <c r="AI103" s="31"/>
      <c r="AJ103" s="31"/>
      <c r="AK103" s="31"/>
      <c r="AL103" s="31"/>
      <c r="AM103" s="7"/>
    </row>
    <row r="104" spans="2:39" ht="12" customHeight="1">
      <c r="B104" s="6"/>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31"/>
      <c r="AF104" s="31"/>
      <c r="AG104" s="31"/>
      <c r="AH104" s="31"/>
      <c r="AI104" s="31"/>
      <c r="AJ104" s="31"/>
      <c r="AK104" s="31"/>
      <c r="AL104" s="31"/>
      <c r="AM104" s="7"/>
    </row>
    <row r="105" spans="2:39" ht="12" customHeight="1">
      <c r="B105" s="6"/>
      <c r="C105" s="88" t="s">
        <v>110</v>
      </c>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7"/>
    </row>
    <row r="106" spans="2:39" ht="12" customHeight="1">
      <c r="B106" s="6"/>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31"/>
      <c r="AF106" s="31"/>
      <c r="AG106" s="31"/>
      <c r="AH106" s="31"/>
      <c r="AI106" s="31"/>
      <c r="AJ106" s="31"/>
      <c r="AK106" s="31"/>
      <c r="AL106" s="31"/>
      <c r="AM106" s="7"/>
    </row>
    <row r="107" spans="2:39" ht="12" customHeight="1">
      <c r="B107" s="6"/>
      <c r="C107" s="19" t="s">
        <v>36</v>
      </c>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31"/>
      <c r="AF107" s="31"/>
      <c r="AG107" s="31"/>
      <c r="AH107" s="31"/>
      <c r="AI107" s="31"/>
      <c r="AJ107" s="31"/>
      <c r="AK107" s="31"/>
      <c r="AL107" s="31"/>
      <c r="AM107" s="7"/>
    </row>
    <row r="108" spans="2:39" ht="12" customHeight="1">
      <c r="B108" s="6"/>
      <c r="C108" s="23" t="s">
        <v>111</v>
      </c>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31"/>
      <c r="AF108" s="31"/>
      <c r="AG108" s="31"/>
      <c r="AH108" s="31"/>
      <c r="AI108" s="31"/>
      <c r="AJ108" s="31"/>
      <c r="AK108" s="31"/>
      <c r="AL108" s="31"/>
      <c r="AM108" s="7"/>
    </row>
    <row r="109" spans="2:39" ht="12" customHeight="1">
      <c r="B109" s="6"/>
      <c r="C109" s="23" t="s">
        <v>112</v>
      </c>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31"/>
      <c r="AF109" s="31"/>
      <c r="AG109" s="31"/>
      <c r="AH109" s="31"/>
      <c r="AI109" s="31"/>
      <c r="AJ109" s="31"/>
      <c r="AK109" s="31"/>
      <c r="AL109" s="31"/>
      <c r="AM109" s="7"/>
    </row>
    <row r="110" spans="2:39" ht="12" customHeight="1">
      <c r="B110" s="6"/>
      <c r="C110" s="23" t="s">
        <v>113</v>
      </c>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31"/>
      <c r="AF110" s="31"/>
      <c r="AG110" s="31"/>
      <c r="AH110" s="31"/>
      <c r="AI110" s="31"/>
      <c r="AJ110" s="31"/>
      <c r="AK110" s="31"/>
      <c r="AL110" s="31"/>
      <c r="AM110" s="7"/>
    </row>
    <row r="111" spans="2:39" ht="12" customHeight="1">
      <c r="B111" s="6"/>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31"/>
      <c r="AF111" s="31"/>
      <c r="AG111" s="31"/>
      <c r="AH111" s="31"/>
      <c r="AI111" s="31"/>
      <c r="AJ111" s="31"/>
      <c r="AK111" s="31"/>
      <c r="AL111" s="31"/>
      <c r="AM111" s="7"/>
    </row>
    <row r="112" spans="2:45" s="2" customFormat="1" ht="12" customHeight="1" thickBot="1">
      <c r="B112" s="10"/>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2"/>
      <c r="AS112" s="50"/>
    </row>
    <row r="113" s="2" customFormat="1" ht="12" customHeight="1">
      <c r="AS113" s="50"/>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row r="149" spans="3:12" ht="12" customHeight="1">
      <c r="C149" s="3"/>
      <c r="D149" s="3"/>
      <c r="E149" s="3"/>
      <c r="F149" s="3"/>
      <c r="G149" s="3"/>
      <c r="H149" s="3"/>
      <c r="I149" s="3"/>
      <c r="J149" s="3"/>
      <c r="K149" s="3"/>
      <c r="L149" s="3"/>
    </row>
    <row r="150" spans="3:12" ht="12" customHeight="1">
      <c r="C150" s="3"/>
      <c r="D150" s="3"/>
      <c r="E150" s="3"/>
      <c r="F150" s="3"/>
      <c r="G150" s="3"/>
      <c r="H150" s="3"/>
      <c r="I150" s="3"/>
      <c r="J150" s="3"/>
      <c r="K150" s="3"/>
      <c r="L150" s="3"/>
    </row>
    <row r="151" spans="3:12" ht="12" customHeight="1">
      <c r="C151" s="3"/>
      <c r="D151" s="3"/>
      <c r="E151" s="3"/>
      <c r="F151" s="3"/>
      <c r="G151" s="3"/>
      <c r="H151" s="3"/>
      <c r="I151" s="3"/>
      <c r="J151" s="3"/>
      <c r="K151" s="3"/>
      <c r="L151" s="3"/>
    </row>
    <row r="152" spans="3:12" ht="12" customHeight="1">
      <c r="C152" s="3"/>
      <c r="D152" s="3"/>
      <c r="E152" s="3"/>
      <c r="F152" s="3"/>
      <c r="G152" s="3"/>
      <c r="H152" s="3"/>
      <c r="I152" s="3"/>
      <c r="J152" s="3"/>
      <c r="K152" s="3"/>
      <c r="L152" s="3"/>
    </row>
    <row r="153" spans="3:12" ht="12" customHeight="1">
      <c r="C153" s="3"/>
      <c r="D153" s="3"/>
      <c r="E153" s="3"/>
      <c r="F153" s="3"/>
      <c r="G153" s="3"/>
      <c r="H153" s="3"/>
      <c r="I153" s="3"/>
      <c r="J153" s="3"/>
      <c r="K153" s="3"/>
      <c r="L153" s="3"/>
    </row>
    <row r="154" spans="3:12" ht="12" customHeight="1">
      <c r="C154" s="3"/>
      <c r="D154" s="3"/>
      <c r="E154" s="3"/>
      <c r="F154" s="3"/>
      <c r="G154" s="3"/>
      <c r="H154" s="3"/>
      <c r="I154" s="3"/>
      <c r="J154" s="3"/>
      <c r="K154" s="3"/>
      <c r="L154" s="3"/>
    </row>
    <row r="155" spans="3:12" ht="12" customHeight="1">
      <c r="C155" s="3"/>
      <c r="D155" s="3"/>
      <c r="E155" s="3"/>
      <c r="F155" s="3"/>
      <c r="G155" s="3"/>
      <c r="H155" s="3"/>
      <c r="I155" s="3"/>
      <c r="J155" s="3"/>
      <c r="K155" s="3"/>
      <c r="L155" s="3"/>
    </row>
    <row r="156" spans="3:12" ht="12" customHeight="1">
      <c r="C156" s="3"/>
      <c r="D156" s="3"/>
      <c r="E156" s="3"/>
      <c r="F156" s="3"/>
      <c r="G156" s="3"/>
      <c r="H156" s="3"/>
      <c r="I156" s="3"/>
      <c r="J156" s="3"/>
      <c r="K156" s="3"/>
      <c r="L156" s="3"/>
    </row>
    <row r="157" spans="3:12" ht="12" customHeight="1">
      <c r="C157" s="3"/>
      <c r="D157" s="3"/>
      <c r="E157" s="3"/>
      <c r="F157" s="3"/>
      <c r="G157" s="3"/>
      <c r="H157" s="3"/>
      <c r="I157" s="3"/>
      <c r="J157" s="3"/>
      <c r="K157" s="3"/>
      <c r="L157" s="3"/>
    </row>
    <row r="187" ht="24.75" customHeight="1"/>
  </sheetData>
  <sheetProtection/>
  <mergeCells count="58">
    <mergeCell ref="C105:AL105"/>
    <mergeCell ref="C101:AD101"/>
    <mergeCell ref="AE101:AL101"/>
    <mergeCell ref="C100:AD100"/>
    <mergeCell ref="AE100:AL100"/>
    <mergeCell ref="C99:AD99"/>
    <mergeCell ref="AE99:AL99"/>
    <mergeCell ref="C91:AL95"/>
    <mergeCell ref="C97:AD98"/>
    <mergeCell ref="AE97:AL98"/>
    <mergeCell ref="AP100:AQ101"/>
    <mergeCell ref="C77:AL79"/>
    <mergeCell ref="C83:AL83"/>
    <mergeCell ref="C71:AD71"/>
    <mergeCell ref="AE71:AL71"/>
    <mergeCell ref="C72:AD72"/>
    <mergeCell ref="AE72:AL72"/>
    <mergeCell ref="C69:AD69"/>
    <mergeCell ref="AE69:AL69"/>
    <mergeCell ref="C70:AD70"/>
    <mergeCell ref="AE70:AL70"/>
    <mergeCell ref="AO71:AP71"/>
    <mergeCell ref="C74:AL76"/>
    <mergeCell ref="AO47:AP47"/>
    <mergeCell ref="C53:AL53"/>
    <mergeCell ref="C61:AL65"/>
    <mergeCell ref="C67:AD68"/>
    <mergeCell ref="AE67:AL68"/>
    <mergeCell ref="C48:AD48"/>
    <mergeCell ref="AE48:AL48"/>
    <mergeCell ref="C47:AD47"/>
    <mergeCell ref="AE47:AL47"/>
    <mergeCell ref="C28:AL28"/>
    <mergeCell ref="C37:AL40"/>
    <mergeCell ref="C43:AD44"/>
    <mergeCell ref="AE43:AL44"/>
    <mergeCell ref="C46:AD46"/>
    <mergeCell ref="AE46:AL46"/>
    <mergeCell ref="C45:AD45"/>
    <mergeCell ref="AE45:AL45"/>
    <mergeCell ref="AO13:AP13"/>
    <mergeCell ref="C16:AL18"/>
    <mergeCell ref="C19:AL21"/>
    <mergeCell ref="C22:AL24"/>
    <mergeCell ref="C14:AD14"/>
    <mergeCell ref="AE14:AL14"/>
    <mergeCell ref="C11:AD11"/>
    <mergeCell ref="AE11:AL11"/>
    <mergeCell ref="C12:AD12"/>
    <mergeCell ref="AE12:AL12"/>
    <mergeCell ref="C13:AD13"/>
    <mergeCell ref="AE13:AL13"/>
    <mergeCell ref="B1:AM1"/>
    <mergeCell ref="C3:AL5"/>
    <mergeCell ref="C8:AD9"/>
    <mergeCell ref="AE8:AL9"/>
    <mergeCell ref="C10:AD10"/>
    <mergeCell ref="AE10:AL10"/>
  </mergeCells>
  <dataValidations count="1">
    <dataValidation type="list" allowBlank="1" showInputMessage="1" showErrorMessage="1" sqref="AP100:AQ101">
      <formula1>$AS$96:$AS$102</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2017-04-05T11:13:52Z</cp:lastPrinted>
  <dcterms:created xsi:type="dcterms:W3CDTF">2003-10-18T11:05:50Z</dcterms:created>
  <dcterms:modified xsi:type="dcterms:W3CDTF">2021-03-17T10:20:17Z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