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9320" windowHeight="6180" tabRatio="919" activeTab="0"/>
  </bookViews>
  <sheets>
    <sheet name="Калькулятор с капитализацией" sheetId="1" r:id="rId1"/>
    <sheet name="Калькулятор без капитализации" sheetId="2" r:id="rId2"/>
    <sheet name="Что учесть при выборе вклада" sheetId="3" r:id="rId3"/>
    <sheet name="Банки РБ" sheetId="4" r:id="rId4"/>
  </sheets>
  <definedNames>
    <definedName name="_xlfn.IFERROR" hidden="1">#NAME?</definedName>
    <definedName name="_xlnm.Print_Area" localSheetId="3">'Банки РБ'!$B$2:$E$26</definedName>
    <definedName name="_xlnm.Print_Area" localSheetId="1">'Калькулятор без капитализации'!$B$2:$I$82</definedName>
    <definedName name="_xlnm.Print_Area" localSheetId="0">'Калькулятор с капитализацией'!$B$2:$I$82</definedName>
    <definedName name="_xlnm.Print_Area" localSheetId="2">'Что учесть при выборе вклада'!$B$2:$B$19</definedName>
  </definedNames>
  <calcPr fullCalcOnLoad="1" refMode="R1C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C6" authorId="0">
      <text>
        <r>
          <rPr>
            <sz val="8"/>
            <rFont val="Tahoma"/>
            <family val="2"/>
          </rPr>
          <t>Часто бывает необходимо сравнить условия вкладов в нескольких банках, для этого просто создайте копию листа:
Правой клавишей мышки на названии листа - "Переместить/скопировать"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C6" authorId="0">
      <text>
        <r>
          <rPr>
            <sz val="8"/>
            <rFont val="Tahoma"/>
            <family val="2"/>
          </rPr>
          <t>Часто бывает необходимо сравнить условия вкладов в нескольких банках, для этого просто создайте копию листа:
Правой клавишей мышки на названии листа - "Переместить/скопировать"</t>
        </r>
      </text>
    </comment>
  </commentList>
</comments>
</file>

<file path=xl/sharedStrings.xml><?xml version="1.0" encoding="utf-8"?>
<sst xmlns="http://schemas.openxmlformats.org/spreadsheetml/2006/main" count="100" uniqueCount="62">
  <si>
    <t>Синий цвет цифр обозначает, что заполнение данных ячеек происходит автоматически.</t>
  </si>
  <si>
    <t>Годовая процентная ставка, %</t>
  </si>
  <si>
    <t>Название банка</t>
  </si>
  <si>
    <t>№ месяца</t>
  </si>
  <si>
    <t xml:space="preserve">Банки Республики Беларусь, </t>
  </si>
  <si>
    <t>Ссылка на сайт</t>
  </si>
  <si>
    <t>Белагропромбанк ОАО</t>
  </si>
  <si>
    <t>БПС–Банк ОАО</t>
  </si>
  <si>
    <t>Беларусбанк ОАО АСБ</t>
  </si>
  <si>
    <t>Белинвестбанк ОАО</t>
  </si>
  <si>
    <t>Приорбанк ОАО</t>
  </si>
  <si>
    <t>Белвнешэкономбанк ОАО</t>
  </si>
  <si>
    <t>Паритетбанк ОАО</t>
  </si>
  <si>
    <t>БНБ–Банк ОАО</t>
  </si>
  <si>
    <t>Белгазпромбанк ОАО</t>
  </si>
  <si>
    <t>АБСОЛЮТБАНК ЗАО</t>
  </si>
  <si>
    <t>РРБ–Банк ЗАО</t>
  </si>
  <si>
    <t>МТБанк ЗАО</t>
  </si>
  <si>
    <t>Технобанк ОАО</t>
  </si>
  <si>
    <t>Франсабанк ОАО</t>
  </si>
  <si>
    <t>Трастбанк ЗАО</t>
  </si>
  <si>
    <t>Банк ВТБ (Беларусь) ЗАО</t>
  </si>
  <si>
    <t>Альфа–Банк ЗАО</t>
  </si>
  <si>
    <t>Банк Москва–Минск ОАО</t>
  </si>
  <si>
    <t>Дельта Банк ЗАО</t>
  </si>
  <si>
    <t>БТА Банк ЗАО</t>
  </si>
  <si>
    <t>БЕЛРОСБАНК ЗАО АКБ</t>
  </si>
  <si>
    <t>ВНИМАНИЕ! Банк самостоятельно может устанавливать разнообразные дополнительные условия, которые следует учесть при расчете доходности вклада</t>
  </si>
  <si>
    <t>Сумма вклада</t>
  </si>
  <si>
    <t>Сумма процентов</t>
  </si>
  <si>
    <t>Итоговая сумма вклада по окончанию месяца</t>
  </si>
  <si>
    <t>Сумма вклада на начало месяца</t>
  </si>
  <si>
    <t>Сумма ежемесячного дополнительного взноса</t>
  </si>
  <si>
    <t>Сумма вклада на начало периода</t>
  </si>
  <si>
    <t>Сумма вклада на конец периода</t>
  </si>
  <si>
    <t>Начислено процентов на за все время вклада</t>
  </si>
  <si>
    <t>Сумма ежемесячного дополнительного пополнения вклада</t>
  </si>
  <si>
    <t>Сумма ежемесячного снятия части вклада</t>
  </si>
  <si>
    <t>Итоговый процент доходности депозита</t>
  </si>
  <si>
    <r>
      <t>КАЛЬКУЛЯТОР ВКЛАДОВ</t>
    </r>
    <r>
      <rPr>
        <b/>
        <sz val="12"/>
        <rFont val="Tahoma"/>
        <family val="2"/>
      </rPr>
      <t xml:space="preserve"> (с ежемесячной капитализацией процентов)</t>
    </r>
  </si>
  <si>
    <r>
      <t>КАЛЬКУЛЯТОР ВКЛАДОВ</t>
    </r>
    <r>
      <rPr>
        <b/>
        <sz val="12"/>
        <rFont val="Tahoma"/>
        <family val="2"/>
      </rPr>
      <t xml:space="preserve"> (без ежемесячной капитализации процентов)</t>
    </r>
  </si>
  <si>
    <r>
      <t>Сумма ежемесячного снятия части вклада</t>
    </r>
    <r>
      <rPr>
        <sz val="8"/>
        <rFont val="Tahoma"/>
        <family val="2"/>
      </rPr>
      <t xml:space="preserve"> (за счет начисленных процентов)</t>
    </r>
  </si>
  <si>
    <t>1. Процентная ставка</t>
  </si>
  <si>
    <t>2. Капитализация</t>
  </si>
  <si>
    <t>В-третьих, проценты могут перечисляться на отдельный счет - например, на карточку. Это может быть удобно, так как позволяет использовать начисленные проценты для покупок товаров и услуг.</t>
  </si>
  <si>
    <t>3. Условия досрочного снятия средств</t>
  </si>
  <si>
    <t xml:space="preserve">  Доход от вклада зависит не только от процентной ставки, но и от того, как начисляются проценты. Во-первых, проценты могут выплачиваться в конце срока вклада. Такие вклады наименее доходны.</t>
  </si>
  <si>
    <t xml:space="preserve">  Процентные ставки бывают фиксированными (это самые надежные вклады, так как у банка нет права поменять процентную ставку в течение срока действия договора) или плавающими (в этом случае банк может в одностороннем порядке поменять ставку). Плавающие ставки вкладов в белорусских рублях часто зависят от ставки рефинансирования (например: ставка рефинансирования плюс 2%).</t>
  </si>
  <si>
    <t xml:space="preserve">  Кроме того, банки часто используют различные процентные ставки для разных периодов вклада. Например, за первый месяц начисляется 1%, за второй 5%, а за третий - 25%. В рекламе вклада, естественно, используется только наивысшая ставка.</t>
  </si>
  <si>
    <t xml:space="preserve">  Во-вторых, они могут присоединяться к вкладу с определенной периодичностью: например, раз в месяц или раз в год. Чем чаще проценты присоединяются к вкладу, тем больше дохода он принесет: ведь проценты будут начисляться все на большую сумму за каждый последующий период.</t>
  </si>
  <si>
    <t xml:space="preserve">  Согласно законодательству Республики Беларусь любой вклад должен быть выдан вкладчику в течение 5 дней с момента требования. Но, если в договоре не сказано иное, вы получите только то, что положили на счет, без процентов.</t>
  </si>
  <si>
    <t xml:space="preserve">  При расторжении договора возможны варианты:</t>
  </si>
  <si>
    <t xml:space="preserve">  Необходимо помнить, что одновременно с капитализацией вклада происходит его обесценивание. К сожалению, рост цен не остановить, и при расчете доходности вклада необходимо вычесть из его процентной ставки инфляцию.</t>
  </si>
  <si>
    <t xml:space="preserve">  Одним словом, к выбору вклада необходимо относится максимально серьезно: сравнить все возможные варианты, внимательно ознакомиться с условиями и стараться не попадаться на чересчур заманчивую рекламу.</t>
  </si>
  <si>
    <t xml:space="preserve"> - процентная ставка вклада не меняется, уже начисленные проценты не пересчитываются и договор можно расторгнуть в любой момент без потери процентов (таких банков мало, но они есть, например,ПриорБанк);</t>
  </si>
  <si>
    <t xml:space="preserve"> - процентная ставка вклада не меняется, уже начисленные проценты не пересчитываются НО ТОЛЬКО если вклад пролежал какой-то определёный срок(обычно это более половины от срока договора) </t>
  </si>
  <si>
    <t xml:space="preserve"> - процентная ставка вклада понижается и уже начисленные проценты пересчитываются в сторону уменьшения. Условия у разных банков разные, но чаще всего они зависят от сроков расторжения (чем раньше расторгнете, тем меньше процентная ставка). Например, если вы откроете вклад на 12 месяцев под 12% годовых , а расторгнете ранее чем через 3 месяца, то деньги вам посчитают проценты по ставке 3%; если они пролежат от 3 до 6 месяцев - 6%; от 6 до 9 месяцев - 9%; больше 9 месяцев без понижения ставки. Возможны и другие схемы понижения ставки.</t>
  </si>
  <si>
    <t>Что учесть при выборе вклада?</t>
  </si>
  <si>
    <t>ссылка</t>
  </si>
  <si>
    <t>осуществляющие привлечение вкладов физических лиц</t>
  </si>
  <si>
    <t>Срок вклада, месяцев</t>
  </si>
  <si>
    <t>Срок вклада месяцев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</si>
</sst>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0.0%"/>
    <numFmt numFmtId="190" formatCode="#,##0.00000"/>
    <numFmt numFmtId="191" formatCode="[$-FC19]d\ mmmm\ yyyy\ &quot;г.&quot;"/>
    <numFmt numFmtId="192" formatCode="000000"/>
    <numFmt numFmtId="193" formatCode="#,##0.00&quot;р.&quot;"/>
    <numFmt numFmtId="194" formatCode="#,###;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[$-419]mmmm\ yyyy;@"/>
    <numFmt numFmtId="202" formatCode="mmm/yyyy"/>
    <numFmt numFmtId="203" formatCode="[$-F419]yyyy\,\ mmmm;@"/>
    <numFmt numFmtId="204" formatCode="0.0000%"/>
  </numFmts>
  <fonts count="6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name val="Gbinfo"/>
      <family val="0"/>
    </font>
    <font>
      <u val="single"/>
      <sz val="8"/>
      <color indexed="12"/>
      <name val="Arial Cyr"/>
      <family val="0"/>
    </font>
    <font>
      <sz val="10"/>
      <color indexed="30"/>
      <name val="Tahoma"/>
      <family val="2"/>
    </font>
    <font>
      <sz val="8"/>
      <color indexed="30"/>
      <name val="Tahoma"/>
      <family val="2"/>
    </font>
    <font>
      <sz val="9"/>
      <color indexed="63"/>
      <name val="Tahoma"/>
      <family val="2"/>
    </font>
    <font>
      <b/>
      <sz val="10"/>
      <color indexed="63"/>
      <name val="Tahoma"/>
      <family val="2"/>
    </font>
    <font>
      <sz val="12"/>
      <color indexed="63"/>
      <name val="Tahoma"/>
      <family val="2"/>
    </font>
    <font>
      <b/>
      <sz val="11"/>
      <color indexed="30"/>
      <name val="Tahoma"/>
      <family val="2"/>
    </font>
    <font>
      <b/>
      <sz val="12"/>
      <color indexed="30"/>
      <name val="Tahoma"/>
      <family val="2"/>
    </font>
    <font>
      <b/>
      <sz val="14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 horizontal="left"/>
      <protection hidden="1"/>
    </xf>
    <xf numFmtId="182" fontId="17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82" fontId="1" fillId="32" borderId="0" xfId="0" applyNumberFormat="1" applyFont="1" applyFill="1" applyBorder="1" applyAlignment="1" applyProtection="1">
      <alignment vertical="center"/>
      <protection/>
    </xf>
    <xf numFmtId="0" fontId="18" fillId="32" borderId="0" xfId="0" applyFont="1" applyFill="1" applyAlignment="1" applyProtection="1">
      <alignment vertical="center"/>
      <protection hidden="1"/>
    </xf>
    <xf numFmtId="49" fontId="6" fillId="0" borderId="0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/>
      <protection hidden="1"/>
    </xf>
    <xf numFmtId="182" fontId="11" fillId="32" borderId="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>
      <alignment horizontal="left" vertical="center" wrapText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2" fillId="32" borderId="0" xfId="42" applyFill="1" applyAlignment="1" applyProtection="1">
      <alignment horizontal="left"/>
      <protection hidden="1"/>
    </xf>
    <xf numFmtId="0" fontId="2" fillId="32" borderId="0" xfId="42" applyFill="1" applyAlignment="1" applyProtection="1">
      <alignment vertical="center"/>
      <protection hidden="1"/>
    </xf>
    <xf numFmtId="0" fontId="2" fillId="32" borderId="0" xfId="42" applyFill="1" applyBorder="1" applyAlignment="1" applyProtection="1">
      <alignment vertical="center"/>
      <protection/>
    </xf>
    <xf numFmtId="0" fontId="15" fillId="0" borderId="0" xfId="0" applyFont="1" applyAlignment="1">
      <alignment horizontal="left" wrapText="1"/>
    </xf>
    <xf numFmtId="0" fontId="1" fillId="32" borderId="0" xfId="0" applyFont="1" applyFill="1" applyAlignment="1" applyProtection="1">
      <alignment vertical="center" wrapText="1"/>
      <protection hidden="1"/>
    </xf>
    <xf numFmtId="0" fontId="19" fillId="0" borderId="0" xfId="0" applyFont="1" applyAlignment="1">
      <alignment horizontal="justify" wrapText="1"/>
    </xf>
    <xf numFmtId="0" fontId="14" fillId="0" borderId="0" xfId="0" applyFont="1" applyAlignment="1">
      <alignment horizontal="center" wrapText="1"/>
    </xf>
    <xf numFmtId="0" fontId="16" fillId="32" borderId="0" xfId="42" applyFont="1" applyFill="1" applyAlignment="1" applyProtection="1">
      <alignment horizontal="left" vertical="center" wrapText="1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>
      <alignment horizontal="left" wrapText="1"/>
    </xf>
    <xf numFmtId="0" fontId="9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left" vertical="center"/>
      <protection/>
    </xf>
    <xf numFmtId="0" fontId="2" fillId="32" borderId="0" xfId="42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left" vertical="center" wrapText="1"/>
    </xf>
    <xf numFmtId="0" fontId="2" fillId="0" borderId="14" xfId="42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82" fontId="6" fillId="0" borderId="14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left" vertical="center" wrapText="1" indent="1"/>
    </xf>
    <xf numFmtId="49" fontId="10" fillId="0" borderId="10" xfId="0" applyNumberFormat="1" applyFont="1" applyBorder="1" applyAlignment="1">
      <alignment horizontal="left" vertical="center" wrapText="1" indent="1"/>
    </xf>
    <xf numFmtId="49" fontId="10" fillId="0" borderId="17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 indent="1"/>
    </xf>
    <xf numFmtId="204" fontId="23" fillId="0" borderId="18" xfId="0" applyNumberFormat="1" applyFont="1" applyBorder="1" applyAlignment="1">
      <alignment horizontal="center" vertical="center" wrapText="1"/>
    </xf>
    <xf numFmtId="204" fontId="23" fillId="0" borderId="15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center" wrapText="1"/>
      <protection hidden="1"/>
    </xf>
    <xf numFmtId="182" fontId="22" fillId="0" borderId="16" xfId="0" applyNumberFormat="1" applyFont="1" applyBorder="1" applyAlignment="1">
      <alignment horizontal="center" vertical="center" wrapText="1"/>
    </xf>
    <xf numFmtId="182" fontId="22" fillId="0" borderId="12" xfId="0" applyNumberFormat="1" applyFont="1" applyBorder="1" applyAlignment="1">
      <alignment horizontal="center" vertical="center" wrapText="1"/>
    </xf>
    <xf numFmtId="182" fontId="23" fillId="0" borderId="10" xfId="0" applyNumberFormat="1" applyFont="1" applyBorder="1" applyAlignment="1">
      <alignment horizontal="center" vertical="center" wrapText="1"/>
    </xf>
    <xf numFmtId="182" fontId="23" fillId="0" borderId="14" xfId="0" applyNumberFormat="1" applyFont="1" applyBorder="1" applyAlignment="1">
      <alignment horizontal="center" vertical="center" wrapText="1"/>
    </xf>
    <xf numFmtId="182" fontId="24" fillId="0" borderId="10" xfId="0" applyNumberFormat="1" applyFont="1" applyBorder="1" applyAlignment="1">
      <alignment horizontal="center" vertical="center" wrapText="1"/>
    </xf>
    <xf numFmtId="182" fontId="24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left" vertical="center" wrapText="1" indent="1"/>
    </xf>
    <xf numFmtId="49" fontId="6" fillId="0" borderId="13" xfId="0" applyNumberFormat="1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left" vertical="center" wrapText="1" indent="1"/>
    </xf>
    <xf numFmtId="49" fontId="6" fillId="0" borderId="18" xfId="0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psb.by/bank/ru.personal.html" TargetMode="External" /><Relationship Id="rId2" Type="http://schemas.openxmlformats.org/officeDocument/2006/relationships/hyperlink" Target="http://www.belarusbank.by/ru/person/deposits/" TargetMode="External" /><Relationship Id="rId3" Type="http://schemas.openxmlformats.org/officeDocument/2006/relationships/hyperlink" Target="http://www.paritetbank.by/services/private/deposit/" TargetMode="External" /><Relationship Id="rId4" Type="http://schemas.openxmlformats.org/officeDocument/2006/relationships/hyperlink" Target="http://www.bveb.by/about/departments/?tmp=1" TargetMode="External" /><Relationship Id="rId5" Type="http://schemas.openxmlformats.org/officeDocument/2006/relationships/hyperlink" Target="http://www.priorbank.by/r/retail/deposit/" TargetMode="External" /><Relationship Id="rId6" Type="http://schemas.openxmlformats.org/officeDocument/2006/relationships/hyperlink" Target="http://www.belinvestbank.by/private-clients/deposits" TargetMode="External" /><Relationship Id="rId7" Type="http://schemas.openxmlformats.org/officeDocument/2006/relationships/hyperlink" Target="http://www.belapb.by/rus/natural/line_of_growth/" TargetMode="External" /><Relationship Id="rId8" Type="http://schemas.openxmlformats.org/officeDocument/2006/relationships/hyperlink" Target="http://www.fransabank.by/business/deposits/" TargetMode="External" /><Relationship Id="rId9" Type="http://schemas.openxmlformats.org/officeDocument/2006/relationships/hyperlink" Target="http://www.mtb.by/ru/content/personal/deposits/about/" TargetMode="External" /><Relationship Id="rId10" Type="http://schemas.openxmlformats.org/officeDocument/2006/relationships/hyperlink" Target="http://www.rrb.by/individual/contributions/" TargetMode="External" /><Relationship Id="rId11" Type="http://schemas.openxmlformats.org/officeDocument/2006/relationships/hyperlink" Target="http://www.absolutbank.by/articles/depozitarnoe-obsluzhivanie-060.html" TargetMode="External" /><Relationship Id="rId12" Type="http://schemas.openxmlformats.org/officeDocument/2006/relationships/hyperlink" Target="http://www.belgazprombank.by/8483121.html" TargetMode="External" /><Relationship Id="rId13" Type="http://schemas.openxmlformats.org/officeDocument/2006/relationships/hyperlink" Target="http://www.bnb.by/chastnym-litsam/produkty-i-uslugi/vklady.html" TargetMode="External" /><Relationship Id="rId14" Type="http://schemas.openxmlformats.org/officeDocument/2006/relationships/hyperlink" Target="http://www.tb.by/dlya-chastnyh-lic/depozity.html" TargetMode="External" /><Relationship Id="rId15" Type="http://schemas.openxmlformats.org/officeDocument/2006/relationships/hyperlink" Target="http://www.deltabank.by/web/deltaweb.nsf/0/47C6003F805E2D94C225755D0039316C" TargetMode="External" /><Relationship Id="rId16" Type="http://schemas.openxmlformats.org/officeDocument/2006/relationships/hyperlink" Target="http://www.mmbank.by/ru/services/private/deposites/" TargetMode="External" /><Relationship Id="rId17" Type="http://schemas.openxmlformats.org/officeDocument/2006/relationships/hyperlink" Target="http://www.alfa-bank.by/personal/deposits/" TargetMode="External" /><Relationship Id="rId18" Type="http://schemas.openxmlformats.org/officeDocument/2006/relationships/hyperlink" Target="http://vtb-bank.by/rus/web.html?s1=6956&amp;l=310" TargetMode="External" /><Relationship Id="rId19" Type="http://schemas.openxmlformats.org/officeDocument/2006/relationships/hyperlink" Target="http://www.trustbank.by/private/deposits/rouble/" TargetMode="External" /><Relationship Id="rId20" Type="http://schemas.openxmlformats.org/officeDocument/2006/relationships/hyperlink" Target="http://www.bta.by/ru/page/private/62" TargetMode="External" /><Relationship Id="rId21" Type="http://schemas.openxmlformats.org/officeDocument/2006/relationships/hyperlink" Target="http://www.belrosbank.by/private/deposit/" TargetMode="External" /><Relationship Id="rId2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82"/>
  <sheetViews>
    <sheetView showGridLines="0"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12.625" style="3" bestFit="1" customWidth="1"/>
    <col min="4" max="4" width="41.75390625" style="3" customWidth="1"/>
    <col min="5" max="5" width="15.375" style="3" customWidth="1"/>
    <col min="6" max="6" width="17.875" style="3" bestFit="1" customWidth="1"/>
    <col min="7" max="7" width="16.625" style="3" customWidth="1"/>
    <col min="8" max="8" width="20.00390625" style="3" customWidth="1"/>
    <col min="9" max="9" width="3.00390625" style="1" customWidth="1"/>
    <col min="10" max="10" width="2.75390625" style="1" customWidth="1"/>
    <col min="11" max="11" width="4.375" style="1" hidden="1" customWidth="1"/>
    <col min="12" max="12" width="18.75390625" style="1" customWidth="1"/>
    <col min="13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41" ht="11.25" customHeight="1">
      <c r="B2" s="6"/>
      <c r="C2" s="6"/>
      <c r="D2" s="6"/>
      <c r="E2" s="6"/>
      <c r="F2" s="6"/>
      <c r="G2" s="6"/>
      <c r="H2" s="6"/>
      <c r="I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23.25" customHeight="1">
      <c r="B3" s="6"/>
      <c r="C3" s="60" t="s">
        <v>39</v>
      </c>
      <c r="D3" s="60"/>
      <c r="E3" s="60"/>
      <c r="F3" s="60"/>
      <c r="G3" s="60"/>
      <c r="H3" s="60"/>
      <c r="I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24.75" customHeight="1">
      <c r="B4" s="6"/>
      <c r="C4" s="70" t="s">
        <v>27</v>
      </c>
      <c r="D4" s="70"/>
      <c r="E4" s="70"/>
      <c r="F4" s="70"/>
      <c r="G4" s="70"/>
      <c r="H4" s="70"/>
      <c r="I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7.25" customHeight="1">
      <c r="B5" s="6"/>
      <c r="C5" s="25"/>
      <c r="D5" s="25"/>
      <c r="E5" s="25"/>
      <c r="F5" s="25"/>
      <c r="G5" s="25"/>
      <c r="H5" s="25"/>
      <c r="I5" s="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12.75" customHeight="1">
      <c r="B6" s="6"/>
      <c r="C6" s="28" t="s">
        <v>2</v>
      </c>
      <c r="D6" s="59"/>
      <c r="E6" s="7"/>
      <c r="F6" s="7"/>
      <c r="G6" s="7"/>
      <c r="H6" s="7"/>
      <c r="I6" s="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3" s="9" customFormat="1" ht="12.75">
      <c r="A7" s="4"/>
      <c r="B7" s="8"/>
      <c r="C7" s="16"/>
      <c r="D7" s="16"/>
      <c r="E7" s="16"/>
      <c r="F7" s="16"/>
      <c r="G7" s="16"/>
      <c r="H7" s="16"/>
      <c r="I7" s="8"/>
      <c r="R7" s="14"/>
      <c r="S7" s="14"/>
      <c r="T7" s="14"/>
      <c r="U7" s="14"/>
      <c r="V7" s="14"/>
      <c r="W7" s="14"/>
    </row>
    <row r="8" spans="1:23" s="9" customFormat="1" ht="12.75">
      <c r="A8" s="4"/>
      <c r="B8" s="8"/>
      <c r="C8" s="61" t="s">
        <v>28</v>
      </c>
      <c r="D8" s="61"/>
      <c r="E8" s="12">
        <v>5000000</v>
      </c>
      <c r="F8" s="17"/>
      <c r="G8" s="17"/>
      <c r="H8" s="16"/>
      <c r="I8" s="8"/>
      <c r="R8" s="14"/>
      <c r="S8" s="14"/>
      <c r="T8" s="14"/>
      <c r="U8" s="14"/>
      <c r="V8" s="14"/>
      <c r="W8" s="14"/>
    </row>
    <row r="9" spans="1:23" s="9" customFormat="1" ht="15.75" customHeight="1">
      <c r="A9" s="4"/>
      <c r="B9" s="8"/>
      <c r="C9" s="61" t="s">
        <v>1</v>
      </c>
      <c r="D9" s="61"/>
      <c r="E9" s="13">
        <v>0.16</v>
      </c>
      <c r="F9" s="49"/>
      <c r="G9" s="49"/>
      <c r="H9" s="16"/>
      <c r="I9" s="8"/>
      <c r="R9" s="14"/>
      <c r="S9" s="14"/>
      <c r="T9" s="14"/>
      <c r="U9" s="14"/>
      <c r="V9" s="14"/>
      <c r="W9" s="14"/>
    </row>
    <row r="10" spans="1:23" s="9" customFormat="1" ht="15.75" customHeight="1">
      <c r="A10" s="4"/>
      <c r="B10" s="8"/>
      <c r="C10" s="61" t="s">
        <v>60</v>
      </c>
      <c r="D10" s="61"/>
      <c r="E10" s="18">
        <v>6</v>
      </c>
      <c r="F10" s="50"/>
      <c r="G10" s="49"/>
      <c r="H10" s="16"/>
      <c r="I10" s="8"/>
      <c r="R10" s="14"/>
      <c r="S10" s="14"/>
      <c r="T10" s="14"/>
      <c r="U10" s="14"/>
      <c r="V10" s="14"/>
      <c r="W10" s="14"/>
    </row>
    <row r="11" spans="1:23" s="9" customFormat="1" ht="13.5" customHeight="1">
      <c r="A11" s="4"/>
      <c r="B11" s="8"/>
      <c r="C11" s="61" t="s">
        <v>37</v>
      </c>
      <c r="D11" s="61"/>
      <c r="E11" s="12">
        <v>0</v>
      </c>
      <c r="F11" s="17"/>
      <c r="G11" s="49"/>
      <c r="H11" s="16"/>
      <c r="I11" s="8"/>
      <c r="R11" s="14"/>
      <c r="S11" s="14"/>
      <c r="T11" s="14"/>
      <c r="U11" s="14"/>
      <c r="V11" s="14"/>
      <c r="W11" s="14"/>
    </row>
    <row r="12" spans="1:23" s="9" customFormat="1" ht="12.75">
      <c r="A12" s="4"/>
      <c r="B12" s="8"/>
      <c r="C12" s="61" t="s">
        <v>36</v>
      </c>
      <c r="D12" s="61"/>
      <c r="E12" s="12">
        <v>0</v>
      </c>
      <c r="F12" s="17"/>
      <c r="G12" s="50"/>
      <c r="H12" s="16"/>
      <c r="I12" s="8"/>
      <c r="R12" s="14"/>
      <c r="S12" s="14"/>
      <c r="T12" s="14"/>
      <c r="U12" s="14"/>
      <c r="V12" s="14"/>
      <c r="W12" s="14"/>
    </row>
    <row r="13" spans="1:23" s="9" customFormat="1" ht="8.25" customHeight="1" thickBot="1">
      <c r="A13" s="4"/>
      <c r="B13" s="8"/>
      <c r="C13" s="27"/>
      <c r="D13" s="27"/>
      <c r="E13" s="17"/>
      <c r="F13" s="17"/>
      <c r="G13" s="50"/>
      <c r="H13" s="16"/>
      <c r="I13" s="8"/>
      <c r="R13" s="14"/>
      <c r="S13" s="14"/>
      <c r="T13" s="14"/>
      <c r="U13" s="14"/>
      <c r="V13" s="14"/>
      <c r="W13" s="14"/>
    </row>
    <row r="14" spans="1:23" s="9" customFormat="1" ht="16.5" customHeight="1">
      <c r="A14" s="4"/>
      <c r="B14" s="8"/>
      <c r="C14" s="62" t="s">
        <v>33</v>
      </c>
      <c r="D14" s="63"/>
      <c r="E14" s="63"/>
      <c r="F14" s="71">
        <f>E8</f>
        <v>5000000</v>
      </c>
      <c r="G14" s="72"/>
      <c r="H14" s="16"/>
      <c r="I14" s="8"/>
      <c r="R14" s="14"/>
      <c r="S14" s="14"/>
      <c r="T14" s="14"/>
      <c r="U14" s="14"/>
      <c r="V14" s="14"/>
      <c r="W14" s="14"/>
    </row>
    <row r="15" spans="1:23" s="9" customFormat="1" ht="24" customHeight="1">
      <c r="A15" s="4"/>
      <c r="B15" s="8"/>
      <c r="C15" s="64" t="s">
        <v>34</v>
      </c>
      <c r="D15" s="65"/>
      <c r="E15" s="65"/>
      <c r="F15" s="73">
        <f>MAX(H21:H56)</f>
        <v>5413572.75341081</v>
      </c>
      <c r="G15" s="74"/>
      <c r="H15" s="16"/>
      <c r="I15" s="8"/>
      <c r="R15" s="14"/>
      <c r="S15" s="14"/>
      <c r="T15" s="14"/>
      <c r="U15" s="14"/>
      <c r="V15" s="14"/>
      <c r="W15" s="14"/>
    </row>
    <row r="16" spans="1:23" s="9" customFormat="1" ht="17.25" customHeight="1">
      <c r="A16" s="4"/>
      <c r="B16" s="8"/>
      <c r="C16" s="64" t="s">
        <v>35</v>
      </c>
      <c r="D16" s="65"/>
      <c r="E16" s="65"/>
      <c r="F16" s="75">
        <f>SUM(E21:E56)</f>
        <v>413572.75341080944</v>
      </c>
      <c r="G16" s="76"/>
      <c r="H16" s="16"/>
      <c r="I16" s="8"/>
      <c r="R16" s="14"/>
      <c r="S16" s="14"/>
      <c r="T16" s="14"/>
      <c r="U16" s="14"/>
      <c r="V16" s="14"/>
      <c r="W16" s="14"/>
    </row>
    <row r="17" spans="1:23" s="9" customFormat="1" ht="15.75" thickBot="1">
      <c r="A17" s="4"/>
      <c r="B17" s="8"/>
      <c r="C17" s="66" t="s">
        <v>38</v>
      </c>
      <c r="D17" s="67"/>
      <c r="E17" s="67"/>
      <c r="F17" s="68">
        <f>F16/(E8+SUM(G21:G56))</f>
        <v>0.0827145506821619</v>
      </c>
      <c r="G17" s="69"/>
      <c r="H17" s="16"/>
      <c r="I17" s="8"/>
      <c r="R17" s="14"/>
      <c r="S17" s="14"/>
      <c r="T17" s="14"/>
      <c r="U17" s="14"/>
      <c r="V17" s="14"/>
      <c r="W17" s="14"/>
    </row>
    <row r="18" spans="1:23" s="9" customFormat="1" ht="26.25" customHeight="1">
      <c r="A18" s="4"/>
      <c r="B18" s="8"/>
      <c r="C18" s="27"/>
      <c r="D18" s="27"/>
      <c r="E18" s="17"/>
      <c r="F18" s="17"/>
      <c r="G18" s="17"/>
      <c r="H18" s="16"/>
      <c r="I18" s="8"/>
      <c r="R18" s="14"/>
      <c r="S18" s="14"/>
      <c r="T18" s="14"/>
      <c r="U18" s="14"/>
      <c r="V18" s="14"/>
      <c r="W18" s="14"/>
    </row>
    <row r="19" spans="1:23" s="9" customFormat="1" ht="12.75">
      <c r="A19" s="4"/>
      <c r="B19" s="8"/>
      <c r="C19" s="16"/>
      <c r="D19" s="16"/>
      <c r="E19" s="16"/>
      <c r="F19" s="16"/>
      <c r="G19" s="16"/>
      <c r="H19" s="16"/>
      <c r="I19" s="8"/>
      <c r="R19" s="14"/>
      <c r="S19" s="14"/>
      <c r="T19" s="14"/>
      <c r="U19" s="14"/>
      <c r="V19" s="14"/>
      <c r="W19" s="14"/>
    </row>
    <row r="20" spans="1:23" s="21" customFormat="1" ht="47.25" customHeight="1">
      <c r="A20" s="19"/>
      <c r="B20" s="20"/>
      <c r="C20" s="23" t="s">
        <v>3</v>
      </c>
      <c r="D20" s="24" t="s">
        <v>31</v>
      </c>
      <c r="E20" s="24" t="s">
        <v>29</v>
      </c>
      <c r="F20" s="24" t="s">
        <v>37</v>
      </c>
      <c r="G20" s="24" t="s">
        <v>32</v>
      </c>
      <c r="H20" s="24" t="s">
        <v>30</v>
      </c>
      <c r="I20" s="20"/>
      <c r="R20" s="22"/>
      <c r="S20" s="22"/>
      <c r="T20" s="22"/>
      <c r="U20" s="22"/>
      <c r="V20" s="22"/>
      <c r="W20" s="22"/>
    </row>
    <row r="21" spans="1:23" s="9" customFormat="1" ht="12.75">
      <c r="A21" s="4"/>
      <c r="B21" s="8"/>
      <c r="C21" s="26">
        <v>1</v>
      </c>
      <c r="D21" s="11">
        <f>E8</f>
        <v>5000000</v>
      </c>
      <c r="E21" s="11">
        <f>D21*$E$9/12</f>
        <v>66666.66666666667</v>
      </c>
      <c r="F21" s="11">
        <f>IF((C21&lt;=$E$10),$E$11,0)</f>
        <v>0</v>
      </c>
      <c r="G21" s="11">
        <f>IF((C21&lt;=$E$10),$E$12,0)</f>
        <v>0</v>
      </c>
      <c r="H21" s="11">
        <f>D21+E21+G21-F21</f>
        <v>5066666.666666667</v>
      </c>
      <c r="I21" s="8"/>
      <c r="K21" s="9">
        <f aca="true" t="shared" si="0" ref="K21:K57">IF(H21=0,0,1)</f>
        <v>1</v>
      </c>
      <c r="R21" s="14"/>
      <c r="S21" s="14"/>
      <c r="T21" s="14"/>
      <c r="U21" s="14"/>
      <c r="V21" s="14"/>
      <c r="W21" s="14"/>
    </row>
    <row r="22" spans="1:23" s="9" customFormat="1" ht="12.75">
      <c r="A22" s="4"/>
      <c r="B22" s="8"/>
      <c r="C22" s="26">
        <f>C21+1</f>
        <v>2</v>
      </c>
      <c r="D22" s="11">
        <f aca="true" t="shared" si="1" ref="D22:D53">IF((C22&lt;=$E$10),H21,0)</f>
        <v>5066666.666666667</v>
      </c>
      <c r="E22" s="11">
        <f aca="true" t="shared" si="2" ref="E22:E81">D22*$E$9/12</f>
        <v>67555.55555555556</v>
      </c>
      <c r="F22" s="11">
        <f aca="true" t="shared" si="3" ref="F22:F81">$E$11</f>
        <v>0</v>
      </c>
      <c r="G22" s="11">
        <f aca="true" t="shared" si="4" ref="G22:G56">IF((C22&lt;=$E$10),$E$12,0)</f>
        <v>0</v>
      </c>
      <c r="H22" s="11">
        <f aca="true" t="shared" si="5" ref="H22:H56">D22+E22+G22-F22</f>
        <v>5134222.222222223</v>
      </c>
      <c r="I22" s="8"/>
      <c r="K22" s="9">
        <f t="shared" si="0"/>
        <v>1</v>
      </c>
      <c r="R22" s="14"/>
      <c r="S22" s="14"/>
      <c r="T22" s="14"/>
      <c r="U22" s="14"/>
      <c r="V22" s="14"/>
      <c r="W22" s="14"/>
    </row>
    <row r="23" spans="1:23" s="9" customFormat="1" ht="12.75">
      <c r="A23" s="4"/>
      <c r="B23" s="8"/>
      <c r="C23" s="26">
        <f aca="true" t="shared" si="6" ref="C23:C81">C22+1</f>
        <v>3</v>
      </c>
      <c r="D23" s="11">
        <f t="shared" si="1"/>
        <v>5134222.222222223</v>
      </c>
      <c r="E23" s="11">
        <f>D23*$E$9/12</f>
        <v>68456.2962962963</v>
      </c>
      <c r="F23" s="11">
        <f t="shared" si="3"/>
        <v>0</v>
      </c>
      <c r="G23" s="11">
        <f t="shared" si="4"/>
        <v>0</v>
      </c>
      <c r="H23" s="11">
        <f t="shared" si="5"/>
        <v>5202678.51851852</v>
      </c>
      <c r="I23" s="8"/>
      <c r="K23" s="9">
        <f t="shared" si="0"/>
        <v>1</v>
      </c>
      <c r="R23" s="14"/>
      <c r="S23" s="14"/>
      <c r="T23" s="14"/>
      <c r="U23" s="14"/>
      <c r="V23" s="14"/>
      <c r="W23" s="14"/>
    </row>
    <row r="24" spans="1:23" s="9" customFormat="1" ht="12.75">
      <c r="A24" s="4"/>
      <c r="B24" s="8"/>
      <c r="C24" s="26">
        <f t="shared" si="6"/>
        <v>4</v>
      </c>
      <c r="D24" s="11">
        <f t="shared" si="1"/>
        <v>5202678.51851852</v>
      </c>
      <c r="E24" s="11">
        <f t="shared" si="2"/>
        <v>69369.04691358026</v>
      </c>
      <c r="F24" s="11">
        <f t="shared" si="3"/>
        <v>0</v>
      </c>
      <c r="G24" s="11">
        <f t="shared" si="4"/>
        <v>0</v>
      </c>
      <c r="H24" s="11">
        <f t="shared" si="5"/>
        <v>5272047.5654321</v>
      </c>
      <c r="I24" s="8"/>
      <c r="K24" s="9">
        <f t="shared" si="0"/>
        <v>1</v>
      </c>
      <c r="R24" s="14"/>
      <c r="S24" s="14"/>
      <c r="T24" s="14"/>
      <c r="U24" s="14"/>
      <c r="V24" s="14"/>
      <c r="W24" s="14"/>
    </row>
    <row r="25" spans="1:23" s="9" customFormat="1" ht="12.75">
      <c r="A25" s="4"/>
      <c r="B25" s="8"/>
      <c r="C25" s="26">
        <f t="shared" si="6"/>
        <v>5</v>
      </c>
      <c r="D25" s="11">
        <f t="shared" si="1"/>
        <v>5272047.5654321</v>
      </c>
      <c r="E25" s="11">
        <f t="shared" si="2"/>
        <v>70293.96753909466</v>
      </c>
      <c r="F25" s="11">
        <f t="shared" si="3"/>
        <v>0</v>
      </c>
      <c r="G25" s="11">
        <f t="shared" si="4"/>
        <v>0</v>
      </c>
      <c r="H25" s="11">
        <f t="shared" si="5"/>
        <v>5342341.532971194</v>
      </c>
      <c r="I25" s="8"/>
      <c r="K25" s="9">
        <f t="shared" si="0"/>
        <v>1</v>
      </c>
      <c r="R25" s="14"/>
      <c r="S25" s="14"/>
      <c r="T25" s="14"/>
      <c r="U25" s="14"/>
      <c r="V25" s="14"/>
      <c r="W25" s="14"/>
    </row>
    <row r="26" spans="1:23" s="9" customFormat="1" ht="12.75">
      <c r="A26" s="4"/>
      <c r="B26" s="8"/>
      <c r="C26" s="26">
        <f t="shared" si="6"/>
        <v>6</v>
      </c>
      <c r="D26" s="11">
        <f t="shared" si="1"/>
        <v>5342341.532971194</v>
      </c>
      <c r="E26" s="11">
        <f t="shared" si="2"/>
        <v>71231.22043961592</v>
      </c>
      <c r="F26" s="11">
        <f t="shared" si="3"/>
        <v>0</v>
      </c>
      <c r="G26" s="11">
        <f t="shared" si="4"/>
        <v>0</v>
      </c>
      <c r="H26" s="11">
        <f t="shared" si="5"/>
        <v>5413572.75341081</v>
      </c>
      <c r="I26" s="8"/>
      <c r="K26" s="9">
        <f t="shared" si="0"/>
        <v>1</v>
      </c>
      <c r="R26" s="14"/>
      <c r="S26" s="14"/>
      <c r="T26" s="14"/>
      <c r="U26" s="14"/>
      <c r="V26" s="14"/>
      <c r="W26" s="14"/>
    </row>
    <row r="27" spans="1:23" s="9" customFormat="1" ht="12.75">
      <c r="A27" s="4"/>
      <c r="B27" s="8"/>
      <c r="C27" s="26">
        <f t="shared" si="6"/>
        <v>7</v>
      </c>
      <c r="D27" s="11">
        <f t="shared" si="1"/>
        <v>0</v>
      </c>
      <c r="E27" s="11">
        <f t="shared" si="2"/>
        <v>0</v>
      </c>
      <c r="F27" s="11">
        <f t="shared" si="3"/>
        <v>0</v>
      </c>
      <c r="G27" s="11">
        <f t="shared" si="4"/>
        <v>0</v>
      </c>
      <c r="H27" s="11">
        <f t="shared" si="5"/>
        <v>0</v>
      </c>
      <c r="I27" s="8"/>
      <c r="K27" s="9">
        <f t="shared" si="0"/>
        <v>0</v>
      </c>
      <c r="R27" s="14"/>
      <c r="S27" s="14"/>
      <c r="T27" s="14"/>
      <c r="U27" s="14"/>
      <c r="V27" s="14"/>
      <c r="W27" s="14"/>
    </row>
    <row r="28" spans="1:23" s="9" customFormat="1" ht="12.75">
      <c r="A28" s="4"/>
      <c r="B28" s="8"/>
      <c r="C28" s="26">
        <f t="shared" si="6"/>
        <v>8</v>
      </c>
      <c r="D28" s="11">
        <f t="shared" si="1"/>
        <v>0</v>
      </c>
      <c r="E28" s="11">
        <f t="shared" si="2"/>
        <v>0</v>
      </c>
      <c r="F28" s="11">
        <f t="shared" si="3"/>
        <v>0</v>
      </c>
      <c r="G28" s="11">
        <f t="shared" si="4"/>
        <v>0</v>
      </c>
      <c r="H28" s="11">
        <f t="shared" si="5"/>
        <v>0</v>
      </c>
      <c r="I28" s="8"/>
      <c r="K28" s="9">
        <f t="shared" si="0"/>
        <v>0</v>
      </c>
      <c r="R28" s="14"/>
      <c r="S28" s="14"/>
      <c r="T28" s="14"/>
      <c r="U28" s="14"/>
      <c r="V28" s="14"/>
      <c r="W28" s="14"/>
    </row>
    <row r="29" spans="1:23" s="9" customFormat="1" ht="12.75">
      <c r="A29" s="4"/>
      <c r="B29" s="8"/>
      <c r="C29" s="26">
        <f t="shared" si="6"/>
        <v>9</v>
      </c>
      <c r="D29" s="11">
        <f t="shared" si="1"/>
        <v>0</v>
      </c>
      <c r="E29" s="11">
        <f t="shared" si="2"/>
        <v>0</v>
      </c>
      <c r="F29" s="11">
        <f t="shared" si="3"/>
        <v>0</v>
      </c>
      <c r="G29" s="11">
        <f t="shared" si="4"/>
        <v>0</v>
      </c>
      <c r="H29" s="11">
        <f t="shared" si="5"/>
        <v>0</v>
      </c>
      <c r="I29" s="8"/>
      <c r="K29" s="9">
        <f t="shared" si="0"/>
        <v>0</v>
      </c>
      <c r="R29" s="14"/>
      <c r="S29" s="14"/>
      <c r="T29" s="14"/>
      <c r="U29" s="14"/>
      <c r="V29" s="14"/>
      <c r="W29" s="14"/>
    </row>
    <row r="30" spans="1:23" s="9" customFormat="1" ht="12.75">
      <c r="A30" s="4"/>
      <c r="B30" s="8"/>
      <c r="C30" s="26">
        <f t="shared" si="6"/>
        <v>10</v>
      </c>
      <c r="D30" s="11">
        <f t="shared" si="1"/>
        <v>0</v>
      </c>
      <c r="E30" s="11">
        <f t="shared" si="2"/>
        <v>0</v>
      </c>
      <c r="F30" s="11">
        <f t="shared" si="3"/>
        <v>0</v>
      </c>
      <c r="G30" s="11">
        <f t="shared" si="4"/>
        <v>0</v>
      </c>
      <c r="H30" s="11">
        <f t="shared" si="5"/>
        <v>0</v>
      </c>
      <c r="I30" s="8"/>
      <c r="K30" s="9">
        <f t="shared" si="0"/>
        <v>0</v>
      </c>
      <c r="R30" s="14"/>
      <c r="S30" s="14"/>
      <c r="T30" s="14"/>
      <c r="U30" s="14"/>
      <c r="V30" s="14"/>
      <c r="W30" s="14"/>
    </row>
    <row r="31" spans="1:23" s="9" customFormat="1" ht="12.75">
      <c r="A31" s="4"/>
      <c r="B31" s="8"/>
      <c r="C31" s="26">
        <f t="shared" si="6"/>
        <v>11</v>
      </c>
      <c r="D31" s="11">
        <f t="shared" si="1"/>
        <v>0</v>
      </c>
      <c r="E31" s="11">
        <f t="shared" si="2"/>
        <v>0</v>
      </c>
      <c r="F31" s="11">
        <f t="shared" si="3"/>
        <v>0</v>
      </c>
      <c r="G31" s="11">
        <f t="shared" si="4"/>
        <v>0</v>
      </c>
      <c r="H31" s="11">
        <f t="shared" si="5"/>
        <v>0</v>
      </c>
      <c r="I31" s="8"/>
      <c r="K31" s="9">
        <f t="shared" si="0"/>
        <v>0</v>
      </c>
      <c r="R31" s="14"/>
      <c r="S31" s="14"/>
      <c r="T31" s="14"/>
      <c r="U31" s="14"/>
      <c r="V31" s="14"/>
      <c r="W31" s="14"/>
    </row>
    <row r="32" spans="1:23" s="9" customFormat="1" ht="12.75">
      <c r="A32" s="4"/>
      <c r="B32" s="8"/>
      <c r="C32" s="26">
        <f t="shared" si="6"/>
        <v>12</v>
      </c>
      <c r="D32" s="11">
        <f t="shared" si="1"/>
        <v>0</v>
      </c>
      <c r="E32" s="11">
        <f t="shared" si="2"/>
        <v>0</v>
      </c>
      <c r="F32" s="11">
        <f t="shared" si="3"/>
        <v>0</v>
      </c>
      <c r="G32" s="11">
        <f t="shared" si="4"/>
        <v>0</v>
      </c>
      <c r="H32" s="11">
        <f t="shared" si="5"/>
        <v>0</v>
      </c>
      <c r="I32" s="8"/>
      <c r="K32" s="9">
        <f t="shared" si="0"/>
        <v>0</v>
      </c>
      <c r="R32" s="14"/>
      <c r="S32" s="14"/>
      <c r="T32" s="14"/>
      <c r="U32" s="14"/>
      <c r="V32" s="14"/>
      <c r="W32" s="14"/>
    </row>
    <row r="33" spans="1:23" s="9" customFormat="1" ht="12.75">
      <c r="A33" s="4"/>
      <c r="B33" s="8"/>
      <c r="C33" s="26">
        <f t="shared" si="6"/>
        <v>13</v>
      </c>
      <c r="D33" s="11">
        <f t="shared" si="1"/>
        <v>0</v>
      </c>
      <c r="E33" s="11">
        <f t="shared" si="2"/>
        <v>0</v>
      </c>
      <c r="F33" s="11">
        <f t="shared" si="3"/>
        <v>0</v>
      </c>
      <c r="G33" s="11">
        <f t="shared" si="4"/>
        <v>0</v>
      </c>
      <c r="H33" s="11">
        <f t="shared" si="5"/>
        <v>0</v>
      </c>
      <c r="I33" s="8"/>
      <c r="K33" s="9">
        <f t="shared" si="0"/>
        <v>0</v>
      </c>
      <c r="R33" s="14"/>
      <c r="S33" s="14"/>
      <c r="T33" s="14"/>
      <c r="U33" s="14"/>
      <c r="V33" s="14"/>
      <c r="W33" s="14"/>
    </row>
    <row r="34" spans="1:23" s="9" customFormat="1" ht="12.75">
      <c r="A34" s="4"/>
      <c r="B34" s="8"/>
      <c r="C34" s="26">
        <f t="shared" si="6"/>
        <v>14</v>
      </c>
      <c r="D34" s="11">
        <f t="shared" si="1"/>
        <v>0</v>
      </c>
      <c r="E34" s="11">
        <f t="shared" si="2"/>
        <v>0</v>
      </c>
      <c r="F34" s="11">
        <f t="shared" si="3"/>
        <v>0</v>
      </c>
      <c r="G34" s="11">
        <f t="shared" si="4"/>
        <v>0</v>
      </c>
      <c r="H34" s="11">
        <f t="shared" si="5"/>
        <v>0</v>
      </c>
      <c r="I34" s="8"/>
      <c r="K34" s="9">
        <f t="shared" si="0"/>
        <v>0</v>
      </c>
      <c r="R34" s="14"/>
      <c r="S34" s="14"/>
      <c r="T34" s="14"/>
      <c r="U34" s="14"/>
      <c r="V34" s="14"/>
      <c r="W34" s="14"/>
    </row>
    <row r="35" spans="1:23" s="9" customFormat="1" ht="12.75">
      <c r="A35" s="4"/>
      <c r="B35" s="8"/>
      <c r="C35" s="26">
        <f t="shared" si="6"/>
        <v>15</v>
      </c>
      <c r="D35" s="11">
        <f t="shared" si="1"/>
        <v>0</v>
      </c>
      <c r="E35" s="11">
        <f t="shared" si="2"/>
        <v>0</v>
      </c>
      <c r="F35" s="11">
        <f t="shared" si="3"/>
        <v>0</v>
      </c>
      <c r="G35" s="11">
        <f t="shared" si="4"/>
        <v>0</v>
      </c>
      <c r="H35" s="11">
        <f t="shared" si="5"/>
        <v>0</v>
      </c>
      <c r="I35" s="8"/>
      <c r="K35" s="9">
        <f t="shared" si="0"/>
        <v>0</v>
      </c>
      <c r="R35" s="14"/>
      <c r="S35" s="14"/>
      <c r="T35" s="14"/>
      <c r="U35" s="14"/>
      <c r="V35" s="14"/>
      <c r="W35" s="14"/>
    </row>
    <row r="36" spans="1:23" s="9" customFormat="1" ht="12.75">
      <c r="A36" s="4"/>
      <c r="B36" s="8"/>
      <c r="C36" s="26">
        <f t="shared" si="6"/>
        <v>16</v>
      </c>
      <c r="D36" s="11">
        <f t="shared" si="1"/>
        <v>0</v>
      </c>
      <c r="E36" s="11">
        <f t="shared" si="2"/>
        <v>0</v>
      </c>
      <c r="F36" s="11">
        <f t="shared" si="3"/>
        <v>0</v>
      </c>
      <c r="G36" s="11">
        <f t="shared" si="4"/>
        <v>0</v>
      </c>
      <c r="H36" s="11">
        <f t="shared" si="5"/>
        <v>0</v>
      </c>
      <c r="I36" s="8"/>
      <c r="K36" s="9">
        <f t="shared" si="0"/>
        <v>0</v>
      </c>
      <c r="R36" s="14"/>
      <c r="S36" s="14"/>
      <c r="T36" s="14"/>
      <c r="U36" s="14"/>
      <c r="V36" s="14"/>
      <c r="W36" s="14"/>
    </row>
    <row r="37" spans="1:23" s="9" customFormat="1" ht="12.75">
      <c r="A37" s="4"/>
      <c r="B37" s="8"/>
      <c r="C37" s="26">
        <f t="shared" si="6"/>
        <v>17</v>
      </c>
      <c r="D37" s="11">
        <f t="shared" si="1"/>
        <v>0</v>
      </c>
      <c r="E37" s="11">
        <f t="shared" si="2"/>
        <v>0</v>
      </c>
      <c r="F37" s="11">
        <f t="shared" si="3"/>
        <v>0</v>
      </c>
      <c r="G37" s="11">
        <f t="shared" si="4"/>
        <v>0</v>
      </c>
      <c r="H37" s="11">
        <f t="shared" si="5"/>
        <v>0</v>
      </c>
      <c r="I37" s="8"/>
      <c r="K37" s="9">
        <f t="shared" si="0"/>
        <v>0</v>
      </c>
      <c r="R37" s="14"/>
      <c r="S37" s="14"/>
      <c r="T37" s="14"/>
      <c r="U37" s="14"/>
      <c r="V37" s="14"/>
      <c r="W37" s="14"/>
    </row>
    <row r="38" spans="1:23" s="9" customFormat="1" ht="12.75">
      <c r="A38" s="4"/>
      <c r="B38" s="8"/>
      <c r="C38" s="26">
        <f t="shared" si="6"/>
        <v>18</v>
      </c>
      <c r="D38" s="11">
        <f t="shared" si="1"/>
        <v>0</v>
      </c>
      <c r="E38" s="11">
        <f t="shared" si="2"/>
        <v>0</v>
      </c>
      <c r="F38" s="11">
        <f t="shared" si="3"/>
        <v>0</v>
      </c>
      <c r="G38" s="11">
        <f t="shared" si="4"/>
        <v>0</v>
      </c>
      <c r="H38" s="11">
        <f t="shared" si="5"/>
        <v>0</v>
      </c>
      <c r="I38" s="8"/>
      <c r="K38" s="9">
        <f t="shared" si="0"/>
        <v>0</v>
      </c>
      <c r="R38" s="14"/>
      <c r="S38" s="14"/>
      <c r="T38" s="14"/>
      <c r="U38" s="14"/>
      <c r="V38" s="14"/>
      <c r="W38" s="14"/>
    </row>
    <row r="39" spans="1:23" s="9" customFormat="1" ht="12.75">
      <c r="A39" s="4"/>
      <c r="B39" s="8"/>
      <c r="C39" s="26">
        <f t="shared" si="6"/>
        <v>19</v>
      </c>
      <c r="D39" s="11">
        <f t="shared" si="1"/>
        <v>0</v>
      </c>
      <c r="E39" s="11">
        <f t="shared" si="2"/>
        <v>0</v>
      </c>
      <c r="F39" s="11">
        <f t="shared" si="3"/>
        <v>0</v>
      </c>
      <c r="G39" s="11">
        <f t="shared" si="4"/>
        <v>0</v>
      </c>
      <c r="H39" s="11">
        <f t="shared" si="5"/>
        <v>0</v>
      </c>
      <c r="I39" s="8"/>
      <c r="K39" s="9">
        <f t="shared" si="0"/>
        <v>0</v>
      </c>
      <c r="R39" s="14"/>
      <c r="S39" s="14"/>
      <c r="T39" s="14"/>
      <c r="U39" s="14"/>
      <c r="V39" s="14"/>
      <c r="W39" s="14"/>
    </row>
    <row r="40" spans="1:23" s="9" customFormat="1" ht="12.75">
      <c r="A40" s="4"/>
      <c r="B40" s="8"/>
      <c r="C40" s="26">
        <f t="shared" si="6"/>
        <v>20</v>
      </c>
      <c r="D40" s="11">
        <f t="shared" si="1"/>
        <v>0</v>
      </c>
      <c r="E40" s="11">
        <f t="shared" si="2"/>
        <v>0</v>
      </c>
      <c r="F40" s="11">
        <f t="shared" si="3"/>
        <v>0</v>
      </c>
      <c r="G40" s="11">
        <f t="shared" si="4"/>
        <v>0</v>
      </c>
      <c r="H40" s="11">
        <f t="shared" si="5"/>
        <v>0</v>
      </c>
      <c r="I40" s="8"/>
      <c r="K40" s="9">
        <f t="shared" si="0"/>
        <v>0</v>
      </c>
      <c r="R40" s="14"/>
      <c r="S40" s="14"/>
      <c r="T40" s="14"/>
      <c r="U40" s="14"/>
      <c r="V40" s="14"/>
      <c r="W40" s="14"/>
    </row>
    <row r="41" spans="1:23" s="9" customFormat="1" ht="12.75">
      <c r="A41" s="4"/>
      <c r="B41" s="8"/>
      <c r="C41" s="26">
        <f t="shared" si="6"/>
        <v>21</v>
      </c>
      <c r="D41" s="11">
        <f t="shared" si="1"/>
        <v>0</v>
      </c>
      <c r="E41" s="11">
        <f t="shared" si="2"/>
        <v>0</v>
      </c>
      <c r="F41" s="11">
        <f t="shared" si="3"/>
        <v>0</v>
      </c>
      <c r="G41" s="11">
        <f t="shared" si="4"/>
        <v>0</v>
      </c>
      <c r="H41" s="11">
        <f t="shared" si="5"/>
        <v>0</v>
      </c>
      <c r="I41" s="8"/>
      <c r="K41" s="9">
        <f t="shared" si="0"/>
        <v>0</v>
      </c>
      <c r="R41" s="14"/>
      <c r="S41" s="14"/>
      <c r="T41" s="14"/>
      <c r="U41" s="14"/>
      <c r="V41" s="14"/>
      <c r="W41" s="14"/>
    </row>
    <row r="42" spans="1:23" s="9" customFormat="1" ht="12.75">
      <c r="A42" s="4"/>
      <c r="B42" s="8"/>
      <c r="C42" s="26">
        <f t="shared" si="6"/>
        <v>22</v>
      </c>
      <c r="D42" s="11">
        <f t="shared" si="1"/>
        <v>0</v>
      </c>
      <c r="E42" s="11">
        <f t="shared" si="2"/>
        <v>0</v>
      </c>
      <c r="F42" s="11">
        <f t="shared" si="3"/>
        <v>0</v>
      </c>
      <c r="G42" s="11">
        <f t="shared" si="4"/>
        <v>0</v>
      </c>
      <c r="H42" s="11">
        <f t="shared" si="5"/>
        <v>0</v>
      </c>
      <c r="I42" s="8"/>
      <c r="K42" s="9">
        <f t="shared" si="0"/>
        <v>0</v>
      </c>
      <c r="R42" s="14"/>
      <c r="S42" s="14"/>
      <c r="T42" s="14"/>
      <c r="U42" s="14"/>
      <c r="V42" s="14"/>
      <c r="W42" s="14"/>
    </row>
    <row r="43" spans="1:23" s="9" customFormat="1" ht="12.75">
      <c r="A43" s="4"/>
      <c r="B43" s="8"/>
      <c r="C43" s="26">
        <f t="shared" si="6"/>
        <v>23</v>
      </c>
      <c r="D43" s="11">
        <f t="shared" si="1"/>
        <v>0</v>
      </c>
      <c r="E43" s="11">
        <f t="shared" si="2"/>
        <v>0</v>
      </c>
      <c r="F43" s="11">
        <f t="shared" si="3"/>
        <v>0</v>
      </c>
      <c r="G43" s="11">
        <f t="shared" si="4"/>
        <v>0</v>
      </c>
      <c r="H43" s="11">
        <f t="shared" si="5"/>
        <v>0</v>
      </c>
      <c r="I43" s="8"/>
      <c r="K43" s="9">
        <f t="shared" si="0"/>
        <v>0</v>
      </c>
      <c r="R43" s="14"/>
      <c r="S43" s="14"/>
      <c r="T43" s="14"/>
      <c r="U43" s="14"/>
      <c r="V43" s="14"/>
      <c r="W43" s="14"/>
    </row>
    <row r="44" spans="1:23" s="9" customFormat="1" ht="12.75">
      <c r="A44" s="4"/>
      <c r="B44" s="8"/>
      <c r="C44" s="26">
        <f t="shared" si="6"/>
        <v>24</v>
      </c>
      <c r="D44" s="11">
        <f t="shared" si="1"/>
        <v>0</v>
      </c>
      <c r="E44" s="11">
        <f t="shared" si="2"/>
        <v>0</v>
      </c>
      <c r="F44" s="11">
        <f t="shared" si="3"/>
        <v>0</v>
      </c>
      <c r="G44" s="11">
        <f t="shared" si="4"/>
        <v>0</v>
      </c>
      <c r="H44" s="11">
        <f t="shared" si="5"/>
        <v>0</v>
      </c>
      <c r="I44" s="8"/>
      <c r="K44" s="9">
        <f t="shared" si="0"/>
        <v>0</v>
      </c>
      <c r="R44" s="14"/>
      <c r="S44" s="14"/>
      <c r="T44" s="14"/>
      <c r="U44" s="14"/>
      <c r="V44" s="14"/>
      <c r="W44" s="14"/>
    </row>
    <row r="45" spans="1:23" s="9" customFormat="1" ht="12.75">
      <c r="A45" s="4"/>
      <c r="B45" s="8"/>
      <c r="C45" s="26">
        <f t="shared" si="6"/>
        <v>25</v>
      </c>
      <c r="D45" s="11">
        <f t="shared" si="1"/>
        <v>0</v>
      </c>
      <c r="E45" s="11">
        <f t="shared" si="2"/>
        <v>0</v>
      </c>
      <c r="F45" s="11">
        <f t="shared" si="3"/>
        <v>0</v>
      </c>
      <c r="G45" s="11">
        <f t="shared" si="4"/>
        <v>0</v>
      </c>
      <c r="H45" s="11">
        <f t="shared" si="5"/>
        <v>0</v>
      </c>
      <c r="I45" s="8"/>
      <c r="K45" s="9">
        <f t="shared" si="0"/>
        <v>0</v>
      </c>
      <c r="R45" s="14"/>
      <c r="S45" s="14"/>
      <c r="T45" s="14"/>
      <c r="U45" s="14"/>
      <c r="V45" s="14"/>
      <c r="W45" s="14"/>
    </row>
    <row r="46" spans="1:23" s="9" customFormat="1" ht="12.75">
      <c r="A46" s="4"/>
      <c r="B46" s="8"/>
      <c r="C46" s="26">
        <f t="shared" si="6"/>
        <v>26</v>
      </c>
      <c r="D46" s="11">
        <f t="shared" si="1"/>
        <v>0</v>
      </c>
      <c r="E46" s="11">
        <f t="shared" si="2"/>
        <v>0</v>
      </c>
      <c r="F46" s="11">
        <f t="shared" si="3"/>
        <v>0</v>
      </c>
      <c r="G46" s="11">
        <f t="shared" si="4"/>
        <v>0</v>
      </c>
      <c r="H46" s="11">
        <f t="shared" si="5"/>
        <v>0</v>
      </c>
      <c r="I46" s="8"/>
      <c r="K46" s="9">
        <f t="shared" si="0"/>
        <v>0</v>
      </c>
      <c r="R46" s="14"/>
      <c r="S46" s="14"/>
      <c r="T46" s="14"/>
      <c r="U46" s="14"/>
      <c r="V46" s="14"/>
      <c r="W46" s="14"/>
    </row>
    <row r="47" spans="1:23" s="9" customFormat="1" ht="12.75">
      <c r="A47" s="4"/>
      <c r="B47" s="8"/>
      <c r="C47" s="26">
        <f t="shared" si="6"/>
        <v>27</v>
      </c>
      <c r="D47" s="11">
        <f t="shared" si="1"/>
        <v>0</v>
      </c>
      <c r="E47" s="11">
        <f t="shared" si="2"/>
        <v>0</v>
      </c>
      <c r="F47" s="11">
        <f t="shared" si="3"/>
        <v>0</v>
      </c>
      <c r="G47" s="11">
        <f t="shared" si="4"/>
        <v>0</v>
      </c>
      <c r="H47" s="11">
        <f t="shared" si="5"/>
        <v>0</v>
      </c>
      <c r="I47" s="8"/>
      <c r="K47" s="9">
        <f t="shared" si="0"/>
        <v>0</v>
      </c>
      <c r="R47" s="14"/>
      <c r="S47" s="14"/>
      <c r="T47" s="14"/>
      <c r="U47" s="14"/>
      <c r="V47" s="14"/>
      <c r="W47" s="14"/>
    </row>
    <row r="48" spans="1:23" s="9" customFormat="1" ht="12.75">
      <c r="A48" s="4"/>
      <c r="B48" s="8"/>
      <c r="C48" s="26">
        <f t="shared" si="6"/>
        <v>28</v>
      </c>
      <c r="D48" s="11">
        <f t="shared" si="1"/>
        <v>0</v>
      </c>
      <c r="E48" s="11">
        <f t="shared" si="2"/>
        <v>0</v>
      </c>
      <c r="F48" s="11">
        <f t="shared" si="3"/>
        <v>0</v>
      </c>
      <c r="G48" s="11">
        <f t="shared" si="4"/>
        <v>0</v>
      </c>
      <c r="H48" s="11">
        <f t="shared" si="5"/>
        <v>0</v>
      </c>
      <c r="I48" s="8"/>
      <c r="K48" s="9">
        <f t="shared" si="0"/>
        <v>0</v>
      </c>
      <c r="R48" s="14"/>
      <c r="S48" s="14"/>
      <c r="T48" s="14"/>
      <c r="U48" s="14"/>
      <c r="V48" s="14"/>
      <c r="W48" s="14"/>
    </row>
    <row r="49" spans="1:23" s="9" customFormat="1" ht="12.75">
      <c r="A49" s="4"/>
      <c r="B49" s="8"/>
      <c r="C49" s="26">
        <f t="shared" si="6"/>
        <v>29</v>
      </c>
      <c r="D49" s="11">
        <f t="shared" si="1"/>
        <v>0</v>
      </c>
      <c r="E49" s="11">
        <f t="shared" si="2"/>
        <v>0</v>
      </c>
      <c r="F49" s="11">
        <f t="shared" si="3"/>
        <v>0</v>
      </c>
      <c r="G49" s="11">
        <f t="shared" si="4"/>
        <v>0</v>
      </c>
      <c r="H49" s="11">
        <f t="shared" si="5"/>
        <v>0</v>
      </c>
      <c r="I49" s="8"/>
      <c r="K49" s="9">
        <f t="shared" si="0"/>
        <v>0</v>
      </c>
      <c r="R49" s="14"/>
      <c r="S49" s="14"/>
      <c r="T49" s="14"/>
      <c r="U49" s="14"/>
      <c r="V49" s="14"/>
      <c r="W49" s="14"/>
    </row>
    <row r="50" spans="1:23" s="9" customFormat="1" ht="12.75">
      <c r="A50" s="4"/>
      <c r="B50" s="8"/>
      <c r="C50" s="26">
        <f t="shared" si="6"/>
        <v>30</v>
      </c>
      <c r="D50" s="11">
        <f t="shared" si="1"/>
        <v>0</v>
      </c>
      <c r="E50" s="11">
        <f t="shared" si="2"/>
        <v>0</v>
      </c>
      <c r="F50" s="11">
        <f t="shared" si="3"/>
        <v>0</v>
      </c>
      <c r="G50" s="11">
        <f t="shared" si="4"/>
        <v>0</v>
      </c>
      <c r="H50" s="11">
        <f t="shared" si="5"/>
        <v>0</v>
      </c>
      <c r="I50" s="8"/>
      <c r="K50" s="9">
        <f t="shared" si="0"/>
        <v>0</v>
      </c>
      <c r="R50" s="14"/>
      <c r="S50" s="14"/>
      <c r="T50" s="14"/>
      <c r="U50" s="14"/>
      <c r="V50" s="14"/>
      <c r="W50" s="14"/>
    </row>
    <row r="51" spans="1:23" s="9" customFormat="1" ht="12.75">
      <c r="A51" s="4"/>
      <c r="B51" s="8"/>
      <c r="C51" s="26">
        <f t="shared" si="6"/>
        <v>31</v>
      </c>
      <c r="D51" s="11">
        <f t="shared" si="1"/>
        <v>0</v>
      </c>
      <c r="E51" s="11">
        <f t="shared" si="2"/>
        <v>0</v>
      </c>
      <c r="F51" s="11">
        <f t="shared" si="3"/>
        <v>0</v>
      </c>
      <c r="G51" s="11">
        <f t="shared" si="4"/>
        <v>0</v>
      </c>
      <c r="H51" s="11">
        <f t="shared" si="5"/>
        <v>0</v>
      </c>
      <c r="I51" s="8"/>
      <c r="K51" s="9">
        <f t="shared" si="0"/>
        <v>0</v>
      </c>
      <c r="R51" s="14"/>
      <c r="S51" s="14"/>
      <c r="T51" s="14"/>
      <c r="U51" s="14"/>
      <c r="V51" s="14"/>
      <c r="W51" s="14"/>
    </row>
    <row r="52" spans="1:23" s="9" customFormat="1" ht="12.75">
      <c r="A52" s="4"/>
      <c r="B52" s="8"/>
      <c r="C52" s="26">
        <f t="shared" si="6"/>
        <v>32</v>
      </c>
      <c r="D52" s="11">
        <f t="shared" si="1"/>
        <v>0</v>
      </c>
      <c r="E52" s="11">
        <f t="shared" si="2"/>
        <v>0</v>
      </c>
      <c r="F52" s="11">
        <f t="shared" si="3"/>
        <v>0</v>
      </c>
      <c r="G52" s="11">
        <f t="shared" si="4"/>
        <v>0</v>
      </c>
      <c r="H52" s="11">
        <f t="shared" si="5"/>
        <v>0</v>
      </c>
      <c r="I52" s="8"/>
      <c r="K52" s="9">
        <f t="shared" si="0"/>
        <v>0</v>
      </c>
      <c r="R52" s="14"/>
      <c r="S52" s="14"/>
      <c r="T52" s="14"/>
      <c r="U52" s="14"/>
      <c r="V52" s="14"/>
      <c r="W52" s="14"/>
    </row>
    <row r="53" spans="1:23" s="9" customFormat="1" ht="12.75">
      <c r="A53" s="4"/>
      <c r="B53" s="8"/>
      <c r="C53" s="26">
        <f t="shared" si="6"/>
        <v>33</v>
      </c>
      <c r="D53" s="11">
        <f t="shared" si="1"/>
        <v>0</v>
      </c>
      <c r="E53" s="11">
        <f t="shared" si="2"/>
        <v>0</v>
      </c>
      <c r="F53" s="11">
        <f t="shared" si="3"/>
        <v>0</v>
      </c>
      <c r="G53" s="11">
        <f t="shared" si="4"/>
        <v>0</v>
      </c>
      <c r="H53" s="11">
        <f t="shared" si="5"/>
        <v>0</v>
      </c>
      <c r="I53" s="8"/>
      <c r="K53" s="9">
        <f t="shared" si="0"/>
        <v>0</v>
      </c>
      <c r="R53" s="14"/>
      <c r="S53" s="14"/>
      <c r="T53" s="14"/>
      <c r="U53" s="14"/>
      <c r="V53" s="14"/>
      <c r="W53" s="14"/>
    </row>
    <row r="54" spans="1:23" s="9" customFormat="1" ht="12.75">
      <c r="A54" s="4"/>
      <c r="B54" s="8"/>
      <c r="C54" s="26">
        <f t="shared" si="6"/>
        <v>34</v>
      </c>
      <c r="D54" s="11">
        <f aca="true" t="shared" si="7" ref="D54:D81">IF((C54&lt;=$E$10),H53,0)</f>
        <v>0</v>
      </c>
      <c r="E54" s="11">
        <f t="shared" si="2"/>
        <v>0</v>
      </c>
      <c r="F54" s="11">
        <f t="shared" si="3"/>
        <v>0</v>
      </c>
      <c r="G54" s="11">
        <f t="shared" si="4"/>
        <v>0</v>
      </c>
      <c r="H54" s="11">
        <f t="shared" si="5"/>
        <v>0</v>
      </c>
      <c r="I54" s="8"/>
      <c r="K54" s="9">
        <f t="shared" si="0"/>
        <v>0</v>
      </c>
      <c r="R54" s="14"/>
      <c r="S54" s="14"/>
      <c r="T54" s="14"/>
      <c r="U54" s="14"/>
      <c r="V54" s="14"/>
      <c r="W54" s="14"/>
    </row>
    <row r="55" spans="1:23" s="9" customFormat="1" ht="12.75">
      <c r="A55" s="4"/>
      <c r="B55" s="8"/>
      <c r="C55" s="26">
        <f t="shared" si="6"/>
        <v>35</v>
      </c>
      <c r="D55" s="11">
        <f t="shared" si="7"/>
        <v>0</v>
      </c>
      <c r="E55" s="11">
        <f t="shared" si="2"/>
        <v>0</v>
      </c>
      <c r="F55" s="11">
        <f t="shared" si="3"/>
        <v>0</v>
      </c>
      <c r="G55" s="11">
        <f t="shared" si="4"/>
        <v>0</v>
      </c>
      <c r="H55" s="11">
        <f t="shared" si="5"/>
        <v>0</v>
      </c>
      <c r="I55" s="8"/>
      <c r="K55" s="9">
        <f t="shared" si="0"/>
        <v>0</v>
      </c>
      <c r="R55" s="14"/>
      <c r="S55" s="14"/>
      <c r="T55" s="14"/>
      <c r="U55" s="14"/>
      <c r="V55" s="14"/>
      <c r="W55" s="14"/>
    </row>
    <row r="56" spans="1:23" s="9" customFormat="1" ht="12.75">
      <c r="A56" s="4"/>
      <c r="B56" s="8"/>
      <c r="C56" s="26">
        <f t="shared" si="6"/>
        <v>36</v>
      </c>
      <c r="D56" s="11">
        <f t="shared" si="7"/>
        <v>0</v>
      </c>
      <c r="E56" s="11">
        <f t="shared" si="2"/>
        <v>0</v>
      </c>
      <c r="F56" s="11">
        <f t="shared" si="3"/>
        <v>0</v>
      </c>
      <c r="G56" s="11">
        <f t="shared" si="4"/>
        <v>0</v>
      </c>
      <c r="H56" s="11">
        <f t="shared" si="5"/>
        <v>0</v>
      </c>
      <c r="I56" s="8"/>
      <c r="K56" s="9">
        <f t="shared" si="0"/>
        <v>0</v>
      </c>
      <c r="R56" s="14"/>
      <c r="S56" s="14"/>
      <c r="T56" s="14"/>
      <c r="U56" s="14"/>
      <c r="V56" s="14"/>
      <c r="W56" s="14"/>
    </row>
    <row r="57" spans="2:11" ht="12" customHeight="1">
      <c r="B57" s="8"/>
      <c r="C57" s="26">
        <f t="shared" si="6"/>
        <v>37</v>
      </c>
      <c r="D57" s="11">
        <f t="shared" si="7"/>
        <v>0</v>
      </c>
      <c r="E57" s="11">
        <f t="shared" si="2"/>
        <v>0</v>
      </c>
      <c r="F57" s="11">
        <f t="shared" si="3"/>
        <v>0</v>
      </c>
      <c r="G57" s="11">
        <f aca="true" t="shared" si="8" ref="G57:G81">IF((C57&lt;=$E$10),$E$12,0)</f>
        <v>0</v>
      </c>
      <c r="H57" s="11">
        <f aca="true" t="shared" si="9" ref="H57:H81">D57+E57+G57-F57</f>
        <v>0</v>
      </c>
      <c r="I57" s="8"/>
      <c r="K57" s="9">
        <f t="shared" si="0"/>
        <v>0</v>
      </c>
    </row>
    <row r="58" spans="2:9" ht="12" customHeight="1">
      <c r="B58" s="8"/>
      <c r="C58" s="26">
        <f t="shared" si="6"/>
        <v>38</v>
      </c>
      <c r="D58" s="11">
        <f t="shared" si="7"/>
        <v>0</v>
      </c>
      <c r="E58" s="11">
        <f t="shared" si="2"/>
        <v>0</v>
      </c>
      <c r="F58" s="11">
        <f t="shared" si="3"/>
        <v>0</v>
      </c>
      <c r="G58" s="11">
        <f t="shared" si="8"/>
        <v>0</v>
      </c>
      <c r="H58" s="11">
        <f t="shared" si="9"/>
        <v>0</v>
      </c>
      <c r="I58" s="8"/>
    </row>
    <row r="59" spans="2:9" ht="12" customHeight="1">
      <c r="B59" s="8"/>
      <c r="C59" s="26">
        <f t="shared" si="6"/>
        <v>39</v>
      </c>
      <c r="D59" s="11">
        <f t="shared" si="7"/>
        <v>0</v>
      </c>
      <c r="E59" s="11">
        <f t="shared" si="2"/>
        <v>0</v>
      </c>
      <c r="F59" s="11">
        <f t="shared" si="3"/>
        <v>0</v>
      </c>
      <c r="G59" s="11">
        <f t="shared" si="8"/>
        <v>0</v>
      </c>
      <c r="H59" s="11">
        <f t="shared" si="9"/>
        <v>0</v>
      </c>
      <c r="I59" s="8"/>
    </row>
    <row r="60" spans="2:9" ht="12" customHeight="1">
      <c r="B60" s="8"/>
      <c r="C60" s="26">
        <f t="shared" si="6"/>
        <v>40</v>
      </c>
      <c r="D60" s="11">
        <f t="shared" si="7"/>
        <v>0</v>
      </c>
      <c r="E60" s="11">
        <f t="shared" si="2"/>
        <v>0</v>
      </c>
      <c r="F60" s="11">
        <f t="shared" si="3"/>
        <v>0</v>
      </c>
      <c r="G60" s="11">
        <f t="shared" si="8"/>
        <v>0</v>
      </c>
      <c r="H60" s="11">
        <f t="shared" si="9"/>
        <v>0</v>
      </c>
      <c r="I60" s="8"/>
    </row>
    <row r="61" spans="2:9" ht="12" customHeight="1">
      <c r="B61" s="8"/>
      <c r="C61" s="26">
        <f t="shared" si="6"/>
        <v>41</v>
      </c>
      <c r="D61" s="11">
        <f t="shared" si="7"/>
        <v>0</v>
      </c>
      <c r="E61" s="11">
        <f t="shared" si="2"/>
        <v>0</v>
      </c>
      <c r="F61" s="11">
        <f t="shared" si="3"/>
        <v>0</v>
      </c>
      <c r="G61" s="11">
        <f t="shared" si="8"/>
        <v>0</v>
      </c>
      <c r="H61" s="11">
        <f t="shared" si="9"/>
        <v>0</v>
      </c>
      <c r="I61" s="8"/>
    </row>
    <row r="62" spans="2:9" ht="12" customHeight="1">
      <c r="B62" s="8"/>
      <c r="C62" s="26">
        <f t="shared" si="6"/>
        <v>42</v>
      </c>
      <c r="D62" s="11">
        <f t="shared" si="7"/>
        <v>0</v>
      </c>
      <c r="E62" s="11">
        <f t="shared" si="2"/>
        <v>0</v>
      </c>
      <c r="F62" s="11">
        <f t="shared" si="3"/>
        <v>0</v>
      </c>
      <c r="G62" s="11">
        <f t="shared" si="8"/>
        <v>0</v>
      </c>
      <c r="H62" s="11">
        <f t="shared" si="9"/>
        <v>0</v>
      </c>
      <c r="I62" s="8"/>
    </row>
    <row r="63" spans="2:9" ht="12" customHeight="1">
      <c r="B63" s="8"/>
      <c r="C63" s="26">
        <f t="shared" si="6"/>
        <v>43</v>
      </c>
      <c r="D63" s="11">
        <f t="shared" si="7"/>
        <v>0</v>
      </c>
      <c r="E63" s="11">
        <f t="shared" si="2"/>
        <v>0</v>
      </c>
      <c r="F63" s="11">
        <f t="shared" si="3"/>
        <v>0</v>
      </c>
      <c r="G63" s="11">
        <f t="shared" si="8"/>
        <v>0</v>
      </c>
      <c r="H63" s="11">
        <f t="shared" si="9"/>
        <v>0</v>
      </c>
      <c r="I63" s="8"/>
    </row>
    <row r="64" spans="2:9" ht="12" customHeight="1">
      <c r="B64" s="8"/>
      <c r="C64" s="26">
        <f t="shared" si="6"/>
        <v>44</v>
      </c>
      <c r="D64" s="11">
        <f t="shared" si="7"/>
        <v>0</v>
      </c>
      <c r="E64" s="11">
        <f t="shared" si="2"/>
        <v>0</v>
      </c>
      <c r="F64" s="11">
        <f t="shared" si="3"/>
        <v>0</v>
      </c>
      <c r="G64" s="11">
        <f t="shared" si="8"/>
        <v>0</v>
      </c>
      <c r="H64" s="11">
        <f t="shared" si="9"/>
        <v>0</v>
      </c>
      <c r="I64" s="8"/>
    </row>
    <row r="65" spans="2:9" ht="12" customHeight="1">
      <c r="B65" s="8"/>
      <c r="C65" s="26">
        <f t="shared" si="6"/>
        <v>45</v>
      </c>
      <c r="D65" s="11">
        <f t="shared" si="7"/>
        <v>0</v>
      </c>
      <c r="E65" s="11">
        <f t="shared" si="2"/>
        <v>0</v>
      </c>
      <c r="F65" s="11">
        <f t="shared" si="3"/>
        <v>0</v>
      </c>
      <c r="G65" s="11">
        <f t="shared" si="8"/>
        <v>0</v>
      </c>
      <c r="H65" s="11">
        <f t="shared" si="9"/>
        <v>0</v>
      </c>
      <c r="I65" s="8"/>
    </row>
    <row r="66" spans="2:9" ht="12" customHeight="1">
      <c r="B66" s="8"/>
      <c r="C66" s="26">
        <f t="shared" si="6"/>
        <v>46</v>
      </c>
      <c r="D66" s="11">
        <f t="shared" si="7"/>
        <v>0</v>
      </c>
      <c r="E66" s="11">
        <f t="shared" si="2"/>
        <v>0</v>
      </c>
      <c r="F66" s="11">
        <f t="shared" si="3"/>
        <v>0</v>
      </c>
      <c r="G66" s="11">
        <f t="shared" si="8"/>
        <v>0</v>
      </c>
      <c r="H66" s="11">
        <f t="shared" si="9"/>
        <v>0</v>
      </c>
      <c r="I66" s="8"/>
    </row>
    <row r="67" spans="2:9" ht="12" customHeight="1">
      <c r="B67" s="8"/>
      <c r="C67" s="26">
        <f t="shared" si="6"/>
        <v>47</v>
      </c>
      <c r="D67" s="11">
        <f t="shared" si="7"/>
        <v>0</v>
      </c>
      <c r="E67" s="11">
        <f t="shared" si="2"/>
        <v>0</v>
      </c>
      <c r="F67" s="11">
        <f t="shared" si="3"/>
        <v>0</v>
      </c>
      <c r="G67" s="11">
        <f t="shared" si="8"/>
        <v>0</v>
      </c>
      <c r="H67" s="11">
        <f t="shared" si="9"/>
        <v>0</v>
      </c>
      <c r="I67" s="8"/>
    </row>
    <row r="68" spans="2:9" ht="12" customHeight="1">
      <c r="B68" s="8"/>
      <c r="C68" s="26">
        <f t="shared" si="6"/>
        <v>48</v>
      </c>
      <c r="D68" s="11">
        <f t="shared" si="7"/>
        <v>0</v>
      </c>
      <c r="E68" s="11">
        <f t="shared" si="2"/>
        <v>0</v>
      </c>
      <c r="F68" s="11">
        <f t="shared" si="3"/>
        <v>0</v>
      </c>
      <c r="G68" s="11">
        <f t="shared" si="8"/>
        <v>0</v>
      </c>
      <c r="H68" s="11">
        <f t="shared" si="9"/>
        <v>0</v>
      </c>
      <c r="I68" s="8"/>
    </row>
    <row r="69" spans="2:9" ht="12" customHeight="1">
      <c r="B69" s="8"/>
      <c r="C69" s="26">
        <f t="shared" si="6"/>
        <v>49</v>
      </c>
      <c r="D69" s="11">
        <f t="shared" si="7"/>
        <v>0</v>
      </c>
      <c r="E69" s="11">
        <f t="shared" si="2"/>
        <v>0</v>
      </c>
      <c r="F69" s="11">
        <f t="shared" si="3"/>
        <v>0</v>
      </c>
      <c r="G69" s="11">
        <f t="shared" si="8"/>
        <v>0</v>
      </c>
      <c r="H69" s="11">
        <f t="shared" si="9"/>
        <v>0</v>
      </c>
      <c r="I69" s="8"/>
    </row>
    <row r="70" spans="2:9" ht="12" customHeight="1">
      <c r="B70" s="8"/>
      <c r="C70" s="26">
        <f t="shared" si="6"/>
        <v>50</v>
      </c>
      <c r="D70" s="11">
        <f t="shared" si="7"/>
        <v>0</v>
      </c>
      <c r="E70" s="11">
        <f t="shared" si="2"/>
        <v>0</v>
      </c>
      <c r="F70" s="11">
        <f t="shared" si="3"/>
        <v>0</v>
      </c>
      <c r="G70" s="11">
        <f t="shared" si="8"/>
        <v>0</v>
      </c>
      <c r="H70" s="11">
        <f t="shared" si="9"/>
        <v>0</v>
      </c>
      <c r="I70" s="8"/>
    </row>
    <row r="71" spans="2:9" ht="12" customHeight="1">
      <c r="B71" s="8"/>
      <c r="C71" s="26">
        <f t="shared" si="6"/>
        <v>51</v>
      </c>
      <c r="D71" s="11">
        <f t="shared" si="7"/>
        <v>0</v>
      </c>
      <c r="E71" s="11">
        <f t="shared" si="2"/>
        <v>0</v>
      </c>
      <c r="F71" s="11">
        <f t="shared" si="3"/>
        <v>0</v>
      </c>
      <c r="G71" s="11">
        <f t="shared" si="8"/>
        <v>0</v>
      </c>
      <c r="H71" s="11">
        <f t="shared" si="9"/>
        <v>0</v>
      </c>
      <c r="I71" s="8"/>
    </row>
    <row r="72" spans="2:9" ht="12" customHeight="1">
      <c r="B72" s="8"/>
      <c r="C72" s="26">
        <f t="shared" si="6"/>
        <v>52</v>
      </c>
      <c r="D72" s="11">
        <f t="shared" si="7"/>
        <v>0</v>
      </c>
      <c r="E72" s="11">
        <f t="shared" si="2"/>
        <v>0</v>
      </c>
      <c r="F72" s="11">
        <f t="shared" si="3"/>
        <v>0</v>
      </c>
      <c r="G72" s="11">
        <f t="shared" si="8"/>
        <v>0</v>
      </c>
      <c r="H72" s="11">
        <f t="shared" si="9"/>
        <v>0</v>
      </c>
      <c r="I72" s="8"/>
    </row>
    <row r="73" spans="2:9" ht="12" customHeight="1">
      <c r="B73" s="8"/>
      <c r="C73" s="26">
        <f t="shared" si="6"/>
        <v>53</v>
      </c>
      <c r="D73" s="11">
        <f t="shared" si="7"/>
        <v>0</v>
      </c>
      <c r="E73" s="11">
        <f t="shared" si="2"/>
        <v>0</v>
      </c>
      <c r="F73" s="11">
        <f t="shared" si="3"/>
        <v>0</v>
      </c>
      <c r="G73" s="11">
        <f t="shared" si="8"/>
        <v>0</v>
      </c>
      <c r="H73" s="11">
        <f t="shared" si="9"/>
        <v>0</v>
      </c>
      <c r="I73" s="8"/>
    </row>
    <row r="74" spans="2:9" ht="12" customHeight="1">
      <c r="B74" s="8"/>
      <c r="C74" s="26">
        <f t="shared" si="6"/>
        <v>54</v>
      </c>
      <c r="D74" s="11">
        <f t="shared" si="7"/>
        <v>0</v>
      </c>
      <c r="E74" s="11">
        <f t="shared" si="2"/>
        <v>0</v>
      </c>
      <c r="F74" s="11">
        <f t="shared" si="3"/>
        <v>0</v>
      </c>
      <c r="G74" s="11">
        <f t="shared" si="8"/>
        <v>0</v>
      </c>
      <c r="H74" s="11">
        <f t="shared" si="9"/>
        <v>0</v>
      </c>
      <c r="I74" s="8"/>
    </row>
    <row r="75" spans="2:9" ht="12" customHeight="1">
      <c r="B75" s="8"/>
      <c r="C75" s="26">
        <f t="shared" si="6"/>
        <v>55</v>
      </c>
      <c r="D75" s="11">
        <f t="shared" si="7"/>
        <v>0</v>
      </c>
      <c r="E75" s="11">
        <f t="shared" si="2"/>
        <v>0</v>
      </c>
      <c r="F75" s="11">
        <f t="shared" si="3"/>
        <v>0</v>
      </c>
      <c r="G75" s="11">
        <f t="shared" si="8"/>
        <v>0</v>
      </c>
      <c r="H75" s="11">
        <f t="shared" si="9"/>
        <v>0</v>
      </c>
      <c r="I75" s="8"/>
    </row>
    <row r="76" spans="2:9" ht="12" customHeight="1">
      <c r="B76" s="8"/>
      <c r="C76" s="26">
        <f t="shared" si="6"/>
        <v>56</v>
      </c>
      <c r="D76" s="11">
        <f t="shared" si="7"/>
        <v>0</v>
      </c>
      <c r="E76" s="11">
        <f t="shared" si="2"/>
        <v>0</v>
      </c>
      <c r="F76" s="11">
        <f t="shared" si="3"/>
        <v>0</v>
      </c>
      <c r="G76" s="11">
        <f t="shared" si="8"/>
        <v>0</v>
      </c>
      <c r="H76" s="11">
        <f t="shared" si="9"/>
        <v>0</v>
      </c>
      <c r="I76" s="8"/>
    </row>
    <row r="77" spans="2:9" ht="12" customHeight="1">
      <c r="B77" s="8"/>
      <c r="C77" s="26">
        <f t="shared" si="6"/>
        <v>57</v>
      </c>
      <c r="D77" s="11">
        <f t="shared" si="7"/>
        <v>0</v>
      </c>
      <c r="E77" s="11">
        <f t="shared" si="2"/>
        <v>0</v>
      </c>
      <c r="F77" s="11">
        <f t="shared" si="3"/>
        <v>0</v>
      </c>
      <c r="G77" s="11">
        <f t="shared" si="8"/>
        <v>0</v>
      </c>
      <c r="H77" s="11">
        <f t="shared" si="9"/>
        <v>0</v>
      </c>
      <c r="I77" s="8"/>
    </row>
    <row r="78" spans="2:9" ht="12" customHeight="1">
      <c r="B78" s="8"/>
      <c r="C78" s="26">
        <f t="shared" si="6"/>
        <v>58</v>
      </c>
      <c r="D78" s="11">
        <f t="shared" si="7"/>
        <v>0</v>
      </c>
      <c r="E78" s="11">
        <f t="shared" si="2"/>
        <v>0</v>
      </c>
      <c r="F78" s="11">
        <f t="shared" si="3"/>
        <v>0</v>
      </c>
      <c r="G78" s="11">
        <f t="shared" si="8"/>
        <v>0</v>
      </c>
      <c r="H78" s="11">
        <f t="shared" si="9"/>
        <v>0</v>
      </c>
      <c r="I78" s="8"/>
    </row>
    <row r="79" spans="2:9" ht="12" customHeight="1">
      <c r="B79" s="8"/>
      <c r="C79" s="26">
        <f t="shared" si="6"/>
        <v>59</v>
      </c>
      <c r="D79" s="11">
        <f t="shared" si="7"/>
        <v>0</v>
      </c>
      <c r="E79" s="11">
        <f t="shared" si="2"/>
        <v>0</v>
      </c>
      <c r="F79" s="11">
        <f t="shared" si="3"/>
        <v>0</v>
      </c>
      <c r="G79" s="11">
        <f t="shared" si="8"/>
        <v>0</v>
      </c>
      <c r="H79" s="11">
        <f t="shared" si="9"/>
        <v>0</v>
      </c>
      <c r="I79" s="8"/>
    </row>
    <row r="80" spans="2:9" ht="12" customHeight="1">
      <c r="B80" s="8"/>
      <c r="C80" s="26">
        <f t="shared" si="6"/>
        <v>60</v>
      </c>
      <c r="D80" s="11">
        <f t="shared" si="7"/>
        <v>0</v>
      </c>
      <c r="E80" s="11">
        <f t="shared" si="2"/>
        <v>0</v>
      </c>
      <c r="F80" s="11">
        <f t="shared" si="3"/>
        <v>0</v>
      </c>
      <c r="G80" s="11">
        <f t="shared" si="8"/>
        <v>0</v>
      </c>
      <c r="H80" s="11">
        <f t="shared" si="9"/>
        <v>0</v>
      </c>
      <c r="I80" s="8"/>
    </row>
    <row r="81" spans="2:9" ht="12" customHeight="1">
      <c r="B81" s="8"/>
      <c r="C81" s="26">
        <f t="shared" si="6"/>
        <v>61</v>
      </c>
      <c r="D81" s="11">
        <f t="shared" si="7"/>
        <v>0</v>
      </c>
      <c r="E81" s="11">
        <f t="shared" si="2"/>
        <v>0</v>
      </c>
      <c r="F81" s="11">
        <f t="shared" si="3"/>
        <v>0</v>
      </c>
      <c r="G81" s="11">
        <f t="shared" si="8"/>
        <v>0</v>
      </c>
      <c r="H81" s="11">
        <f t="shared" si="9"/>
        <v>0</v>
      </c>
      <c r="I81" s="8"/>
    </row>
    <row r="82" spans="2:9" ht="12" customHeight="1">
      <c r="B82" s="8"/>
      <c r="C82" s="8"/>
      <c r="D82" s="8"/>
      <c r="E82" s="8"/>
      <c r="F82" s="8"/>
      <c r="G82" s="8"/>
      <c r="H82" s="8"/>
      <c r="I82" s="8"/>
    </row>
  </sheetData>
  <sheetProtection/>
  <mergeCells count="15">
    <mergeCell ref="C11:D11"/>
    <mergeCell ref="F14:G14"/>
    <mergeCell ref="F15:G15"/>
    <mergeCell ref="F16:G16"/>
    <mergeCell ref="C12:D12"/>
    <mergeCell ref="C3:H3"/>
    <mergeCell ref="C10:D10"/>
    <mergeCell ref="C14:E14"/>
    <mergeCell ref="C15:E15"/>
    <mergeCell ref="C9:D9"/>
    <mergeCell ref="C17:E17"/>
    <mergeCell ref="F17:G17"/>
    <mergeCell ref="C4:H4"/>
    <mergeCell ref="C8:D8"/>
    <mergeCell ref="C16:E16"/>
  </mergeCells>
  <printOptions/>
  <pageMargins left="0.7" right="0.7" top="0.75" bottom="0.75" header="0.3" footer="0.3"/>
  <pageSetup horizontalDpi="600" verticalDpi="600" orientation="portrait" paperSize="9" scale="67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3" min="1" max="9" man="1"/>
  </rowBreaks>
  <colBreaks count="1" manualBreakCount="1">
    <brk id="9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82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16.75390625" style="3" customWidth="1"/>
    <col min="4" max="4" width="17.125" style="3" customWidth="1"/>
    <col min="5" max="5" width="15.375" style="3" customWidth="1"/>
    <col min="6" max="6" width="17.875" style="3" bestFit="1" customWidth="1"/>
    <col min="7" max="7" width="16.625" style="3" customWidth="1"/>
    <col min="8" max="8" width="20.00390625" style="3" customWidth="1"/>
    <col min="9" max="9" width="3.00390625" style="1" customWidth="1"/>
    <col min="10" max="10" width="2.75390625" style="1" customWidth="1"/>
    <col min="11" max="11" width="4.375" style="1" hidden="1" customWidth="1"/>
    <col min="12" max="12" width="18.75390625" style="1" customWidth="1"/>
    <col min="13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41" ht="11.25" customHeight="1">
      <c r="B2" s="6"/>
      <c r="C2" s="6"/>
      <c r="D2" s="6"/>
      <c r="E2" s="6"/>
      <c r="F2" s="6"/>
      <c r="G2" s="6"/>
      <c r="H2" s="6"/>
      <c r="I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23.25" customHeight="1">
      <c r="B3" s="6"/>
      <c r="C3" s="60" t="s">
        <v>40</v>
      </c>
      <c r="D3" s="60"/>
      <c r="E3" s="60"/>
      <c r="F3" s="60"/>
      <c r="G3" s="60"/>
      <c r="H3" s="60"/>
      <c r="I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24.75" customHeight="1">
      <c r="B4" s="6"/>
      <c r="C4" s="70" t="s">
        <v>27</v>
      </c>
      <c r="D4" s="70"/>
      <c r="E4" s="70"/>
      <c r="F4" s="70"/>
      <c r="G4" s="70"/>
      <c r="H4" s="70"/>
      <c r="I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7.25" customHeight="1">
      <c r="B5" s="6"/>
      <c r="C5" s="25"/>
      <c r="D5" s="25"/>
      <c r="E5" s="25"/>
      <c r="F5" s="25"/>
      <c r="G5" s="25"/>
      <c r="H5" s="25"/>
      <c r="I5" s="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12.75" customHeight="1">
      <c r="B6" s="6"/>
      <c r="C6" s="28" t="s">
        <v>2</v>
      </c>
      <c r="D6" s="59"/>
      <c r="E6" s="7"/>
      <c r="F6" s="7"/>
      <c r="G6" s="7"/>
      <c r="H6" s="7"/>
      <c r="I6" s="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3" s="9" customFormat="1" ht="13.5" thickBot="1">
      <c r="A7" s="4"/>
      <c r="B7" s="8"/>
      <c r="C7" s="16"/>
      <c r="D7" s="16"/>
      <c r="E7" s="16"/>
      <c r="F7" s="16"/>
      <c r="G7" s="16"/>
      <c r="H7" s="16"/>
      <c r="I7" s="8"/>
      <c r="R7" s="14"/>
      <c r="S7" s="14"/>
      <c r="T7" s="14"/>
      <c r="U7" s="14"/>
      <c r="V7" s="14"/>
      <c r="W7" s="14"/>
    </row>
    <row r="8" spans="1:23" s="9" customFormat="1" ht="12.75">
      <c r="A8" s="4"/>
      <c r="B8" s="8"/>
      <c r="C8" s="77" t="s">
        <v>28</v>
      </c>
      <c r="D8" s="78"/>
      <c r="E8" s="78"/>
      <c r="F8" s="51">
        <v>5000000</v>
      </c>
      <c r="G8" s="17"/>
      <c r="H8" s="16"/>
      <c r="I8" s="8"/>
      <c r="R8" s="14"/>
      <c r="S8" s="14"/>
      <c r="T8" s="14"/>
      <c r="U8" s="14"/>
      <c r="V8" s="14"/>
      <c r="W8" s="14"/>
    </row>
    <row r="9" spans="1:23" s="9" customFormat="1" ht="12.75" customHeight="1">
      <c r="A9" s="4"/>
      <c r="B9" s="8"/>
      <c r="C9" s="79" t="s">
        <v>1</v>
      </c>
      <c r="D9" s="80"/>
      <c r="E9" s="80"/>
      <c r="F9" s="52">
        <v>0.18</v>
      </c>
      <c r="G9" s="49"/>
      <c r="H9" s="16"/>
      <c r="I9" s="8"/>
      <c r="R9" s="14"/>
      <c r="S9" s="14"/>
      <c r="T9" s="14"/>
      <c r="U9" s="14"/>
      <c r="V9" s="14"/>
      <c r="W9" s="14"/>
    </row>
    <row r="10" spans="1:23" s="9" customFormat="1" ht="12.75" customHeight="1">
      <c r="A10" s="4"/>
      <c r="B10" s="8"/>
      <c r="C10" s="79" t="s">
        <v>61</v>
      </c>
      <c r="D10" s="80"/>
      <c r="E10" s="80"/>
      <c r="F10" s="53">
        <v>6</v>
      </c>
      <c r="G10" s="49"/>
      <c r="H10" s="16"/>
      <c r="I10" s="8"/>
      <c r="R10" s="14"/>
      <c r="S10" s="14"/>
      <c r="T10" s="14"/>
      <c r="U10" s="14"/>
      <c r="V10" s="14"/>
      <c r="W10" s="14"/>
    </row>
    <row r="11" spans="1:23" s="9" customFormat="1" ht="24" customHeight="1">
      <c r="A11" s="4"/>
      <c r="B11" s="8"/>
      <c r="C11" s="79" t="s">
        <v>41</v>
      </c>
      <c r="D11" s="80"/>
      <c r="E11" s="80"/>
      <c r="F11" s="54">
        <v>0</v>
      </c>
      <c r="G11" s="49"/>
      <c r="H11" s="16"/>
      <c r="I11" s="8"/>
      <c r="R11" s="14"/>
      <c r="S11" s="14"/>
      <c r="T11" s="14"/>
      <c r="U11" s="14"/>
      <c r="V11" s="14"/>
      <c r="W11" s="14"/>
    </row>
    <row r="12" spans="1:23" s="9" customFormat="1" ht="27.75" customHeight="1" thickBot="1">
      <c r="A12" s="4"/>
      <c r="B12" s="8"/>
      <c r="C12" s="81" t="s">
        <v>36</v>
      </c>
      <c r="D12" s="82"/>
      <c r="E12" s="82"/>
      <c r="F12" s="55">
        <v>50000</v>
      </c>
      <c r="G12" s="50"/>
      <c r="H12" s="16"/>
      <c r="I12" s="8"/>
      <c r="R12" s="14"/>
      <c r="S12" s="14"/>
      <c r="T12" s="14"/>
      <c r="U12" s="14"/>
      <c r="V12" s="14"/>
      <c r="W12" s="14"/>
    </row>
    <row r="13" spans="1:23" s="9" customFormat="1" ht="8.25" customHeight="1" thickBot="1">
      <c r="A13" s="4"/>
      <c r="B13" s="8"/>
      <c r="C13" s="27"/>
      <c r="D13" s="27"/>
      <c r="E13" s="17"/>
      <c r="F13" s="17"/>
      <c r="G13" s="50"/>
      <c r="H13" s="16"/>
      <c r="I13" s="8"/>
      <c r="R13" s="14"/>
      <c r="S13" s="14"/>
      <c r="T13" s="14"/>
      <c r="U13" s="14"/>
      <c r="V13" s="14"/>
      <c r="W13" s="14"/>
    </row>
    <row r="14" spans="1:23" s="9" customFormat="1" ht="16.5" customHeight="1">
      <c r="A14" s="4"/>
      <c r="B14" s="8"/>
      <c r="C14" s="62" t="s">
        <v>33</v>
      </c>
      <c r="D14" s="63"/>
      <c r="E14" s="63"/>
      <c r="F14" s="71">
        <f>F8</f>
        <v>5000000</v>
      </c>
      <c r="G14" s="72"/>
      <c r="H14" s="16"/>
      <c r="I14" s="8"/>
      <c r="R14" s="14"/>
      <c r="S14" s="14"/>
      <c r="T14" s="14"/>
      <c r="U14" s="14"/>
      <c r="V14" s="14"/>
      <c r="W14" s="14"/>
    </row>
    <row r="15" spans="1:23" s="9" customFormat="1" ht="24" customHeight="1">
      <c r="A15" s="4"/>
      <c r="B15" s="8"/>
      <c r="C15" s="64" t="s">
        <v>34</v>
      </c>
      <c r="D15" s="65"/>
      <c r="E15" s="65"/>
      <c r="F15" s="73">
        <f>MAX(H21:H56)</f>
        <v>5761250</v>
      </c>
      <c r="G15" s="74"/>
      <c r="H15" s="16"/>
      <c r="I15" s="8"/>
      <c r="R15" s="14"/>
      <c r="S15" s="14"/>
      <c r="T15" s="14"/>
      <c r="U15" s="14"/>
      <c r="V15" s="14"/>
      <c r="W15" s="14"/>
    </row>
    <row r="16" spans="1:23" s="9" customFormat="1" ht="17.25" customHeight="1">
      <c r="A16" s="4"/>
      <c r="B16" s="8"/>
      <c r="C16" s="64" t="s">
        <v>35</v>
      </c>
      <c r="D16" s="65"/>
      <c r="E16" s="65"/>
      <c r="F16" s="75">
        <f>SUM(E21:E56)</f>
        <v>461250</v>
      </c>
      <c r="G16" s="76"/>
      <c r="H16" s="16"/>
      <c r="I16" s="8"/>
      <c r="R16" s="14"/>
      <c r="S16" s="14"/>
      <c r="T16" s="14"/>
      <c r="U16" s="14"/>
      <c r="V16" s="14"/>
      <c r="W16" s="14"/>
    </row>
    <row r="17" spans="1:23" s="9" customFormat="1" ht="24" customHeight="1" thickBot="1">
      <c r="A17" s="4"/>
      <c r="B17" s="8"/>
      <c r="C17" s="66" t="s">
        <v>38</v>
      </c>
      <c r="D17" s="67"/>
      <c r="E17" s="67"/>
      <c r="F17" s="68">
        <f>F16/(F8+SUM(G21:G56))</f>
        <v>0.08702830188679245</v>
      </c>
      <c r="G17" s="69"/>
      <c r="H17" s="16"/>
      <c r="I17" s="8"/>
      <c r="R17" s="14"/>
      <c r="S17" s="14"/>
      <c r="T17" s="14"/>
      <c r="U17" s="14"/>
      <c r="V17" s="14"/>
      <c r="W17" s="14"/>
    </row>
    <row r="18" spans="1:23" s="9" customFormat="1" ht="26.25" customHeight="1">
      <c r="A18" s="4"/>
      <c r="B18" s="8"/>
      <c r="C18" s="27"/>
      <c r="D18" s="27"/>
      <c r="E18" s="17"/>
      <c r="F18" s="17"/>
      <c r="G18" s="17"/>
      <c r="H18" s="16"/>
      <c r="I18" s="8"/>
      <c r="R18" s="14"/>
      <c r="S18" s="14"/>
      <c r="T18" s="14"/>
      <c r="U18" s="14"/>
      <c r="V18" s="14"/>
      <c r="W18" s="14"/>
    </row>
    <row r="19" spans="1:23" s="9" customFormat="1" ht="12.75">
      <c r="A19" s="4"/>
      <c r="B19" s="8"/>
      <c r="C19" s="16"/>
      <c r="D19" s="16"/>
      <c r="E19" s="16"/>
      <c r="F19" s="16"/>
      <c r="G19" s="16"/>
      <c r="H19" s="16"/>
      <c r="I19" s="8"/>
      <c r="R19" s="14"/>
      <c r="S19" s="14"/>
      <c r="T19" s="14"/>
      <c r="U19" s="14"/>
      <c r="V19" s="14"/>
      <c r="W19" s="14"/>
    </row>
    <row r="20" spans="1:23" s="21" customFormat="1" ht="47.25" customHeight="1">
      <c r="A20" s="19"/>
      <c r="B20" s="20"/>
      <c r="C20" s="23" t="s">
        <v>3</v>
      </c>
      <c r="D20" s="24" t="s">
        <v>31</v>
      </c>
      <c r="E20" s="24" t="s">
        <v>29</v>
      </c>
      <c r="F20" s="24" t="s">
        <v>37</v>
      </c>
      <c r="G20" s="24" t="s">
        <v>32</v>
      </c>
      <c r="H20" s="24" t="s">
        <v>30</v>
      </c>
      <c r="I20" s="20"/>
      <c r="R20" s="22"/>
      <c r="S20" s="22"/>
      <c r="T20" s="22"/>
      <c r="U20" s="22"/>
      <c r="V20" s="22"/>
      <c r="W20" s="22"/>
    </row>
    <row r="21" spans="1:23" s="9" customFormat="1" ht="12.75">
      <c r="A21" s="4"/>
      <c r="B21" s="8"/>
      <c r="C21" s="26">
        <v>1</v>
      </c>
      <c r="D21" s="11">
        <f>F8</f>
        <v>5000000</v>
      </c>
      <c r="E21" s="11">
        <f>IF((C21&lt;=$F$10),$F$8*$F$9/12,0)</f>
        <v>75000</v>
      </c>
      <c r="F21" s="11">
        <f aca="true" t="shared" si="0" ref="F21:F52">IF((C21&lt;=$F$10),$F$11,0)</f>
        <v>0</v>
      </c>
      <c r="G21" s="11">
        <f aca="true" t="shared" si="1" ref="G21:G52">IF((C21&lt;=$F$10),$F$12,0)</f>
        <v>50000</v>
      </c>
      <c r="H21" s="11">
        <f>D21+E21+G21-F21</f>
        <v>5125000</v>
      </c>
      <c r="I21" s="8"/>
      <c r="K21" s="9">
        <f aca="true" t="shared" si="2" ref="K21:K57">IF(H21=0,0,1)</f>
        <v>1</v>
      </c>
      <c r="R21" s="14"/>
      <c r="S21" s="14"/>
      <c r="T21" s="14"/>
      <c r="U21" s="14"/>
      <c r="V21" s="14"/>
      <c r="W21" s="14"/>
    </row>
    <row r="22" spans="1:23" s="9" customFormat="1" ht="12.75">
      <c r="A22" s="4"/>
      <c r="B22" s="8"/>
      <c r="C22" s="26">
        <f>C21+1</f>
        <v>2</v>
      </c>
      <c r="D22" s="11">
        <f aca="true" t="shared" si="3" ref="D22:D53">IF((C22&lt;=$F$10),H21,0)</f>
        <v>5125000</v>
      </c>
      <c r="E22" s="11">
        <f>IF((C22&lt;=$F$10),($F$8+G21)*$F$9/12,0)</f>
        <v>75750</v>
      </c>
      <c r="F22" s="11">
        <f t="shared" si="0"/>
        <v>0</v>
      </c>
      <c r="G22" s="11">
        <f t="shared" si="1"/>
        <v>50000</v>
      </c>
      <c r="H22" s="11">
        <f aca="true" t="shared" si="4" ref="H22:H56">D22+E22+G22-F22</f>
        <v>5250750</v>
      </c>
      <c r="I22" s="8"/>
      <c r="K22" s="9">
        <f t="shared" si="2"/>
        <v>1</v>
      </c>
      <c r="R22" s="14"/>
      <c r="S22" s="14"/>
      <c r="T22" s="14"/>
      <c r="U22" s="14"/>
      <c r="V22" s="14"/>
      <c r="W22" s="14"/>
    </row>
    <row r="23" spans="1:23" s="9" customFormat="1" ht="12.75">
      <c r="A23" s="4"/>
      <c r="B23" s="8"/>
      <c r="C23" s="26">
        <f aca="true" t="shared" si="5" ref="C23:C81">C22+1</f>
        <v>3</v>
      </c>
      <c r="D23" s="11">
        <f t="shared" si="3"/>
        <v>5250750</v>
      </c>
      <c r="E23" s="11">
        <f>IF((C23&lt;=$F$10),($F$8+SUM($G$21:G22))*$F$9/12,0)</f>
        <v>76500</v>
      </c>
      <c r="F23" s="11">
        <f t="shared" si="0"/>
        <v>0</v>
      </c>
      <c r="G23" s="11">
        <f t="shared" si="1"/>
        <v>50000</v>
      </c>
      <c r="H23" s="11">
        <f t="shared" si="4"/>
        <v>5377250</v>
      </c>
      <c r="I23" s="8"/>
      <c r="K23" s="9">
        <f t="shared" si="2"/>
        <v>1</v>
      </c>
      <c r="R23" s="14"/>
      <c r="S23" s="14"/>
      <c r="T23" s="14"/>
      <c r="U23" s="14"/>
      <c r="V23" s="14"/>
      <c r="W23" s="14"/>
    </row>
    <row r="24" spans="1:23" s="9" customFormat="1" ht="12.75">
      <c r="A24" s="4"/>
      <c r="B24" s="8"/>
      <c r="C24" s="26">
        <f t="shared" si="5"/>
        <v>4</v>
      </c>
      <c r="D24" s="11">
        <f t="shared" si="3"/>
        <v>5377250</v>
      </c>
      <c r="E24" s="11">
        <f>IF((C24&lt;=$F$10),($F$8+SUM($G$21:G23))*$F$9/12,0)</f>
        <v>77250</v>
      </c>
      <c r="F24" s="11">
        <f t="shared" si="0"/>
        <v>0</v>
      </c>
      <c r="G24" s="11">
        <f t="shared" si="1"/>
        <v>50000</v>
      </c>
      <c r="H24" s="11">
        <f t="shared" si="4"/>
        <v>5504500</v>
      </c>
      <c r="I24" s="8"/>
      <c r="K24" s="9">
        <f t="shared" si="2"/>
        <v>1</v>
      </c>
      <c r="R24" s="14"/>
      <c r="S24" s="14"/>
      <c r="T24" s="14"/>
      <c r="U24" s="14"/>
      <c r="V24" s="14"/>
      <c r="W24" s="14"/>
    </row>
    <row r="25" spans="1:23" s="9" customFormat="1" ht="12.75">
      <c r="A25" s="4"/>
      <c r="B25" s="8"/>
      <c r="C25" s="26">
        <f t="shared" si="5"/>
        <v>5</v>
      </c>
      <c r="D25" s="11">
        <f t="shared" si="3"/>
        <v>5504500</v>
      </c>
      <c r="E25" s="11">
        <f>IF((C25&lt;=$F$10),($F$8+SUM($G$21:G24))*$F$9/12,0)</f>
        <v>78000</v>
      </c>
      <c r="F25" s="11">
        <f t="shared" si="0"/>
        <v>0</v>
      </c>
      <c r="G25" s="11">
        <f t="shared" si="1"/>
        <v>50000</v>
      </c>
      <c r="H25" s="11">
        <f t="shared" si="4"/>
        <v>5632500</v>
      </c>
      <c r="I25" s="8"/>
      <c r="K25" s="9">
        <f t="shared" si="2"/>
        <v>1</v>
      </c>
      <c r="R25" s="14"/>
      <c r="S25" s="14"/>
      <c r="T25" s="14"/>
      <c r="U25" s="14"/>
      <c r="V25" s="14"/>
      <c r="W25" s="14"/>
    </row>
    <row r="26" spans="1:23" s="9" customFormat="1" ht="12.75">
      <c r="A26" s="4"/>
      <c r="B26" s="8"/>
      <c r="C26" s="26">
        <f t="shared" si="5"/>
        <v>6</v>
      </c>
      <c r="D26" s="11">
        <f t="shared" si="3"/>
        <v>5632500</v>
      </c>
      <c r="E26" s="11">
        <f>IF((C26&lt;=$F$10),($F$8+SUM($G$21:G25))*$F$9/12,0)</f>
        <v>78750</v>
      </c>
      <c r="F26" s="11">
        <f t="shared" si="0"/>
        <v>0</v>
      </c>
      <c r="G26" s="11">
        <f t="shared" si="1"/>
        <v>50000</v>
      </c>
      <c r="H26" s="11">
        <f t="shared" si="4"/>
        <v>5761250</v>
      </c>
      <c r="I26" s="8"/>
      <c r="K26" s="9">
        <f t="shared" si="2"/>
        <v>1</v>
      </c>
      <c r="R26" s="14"/>
      <c r="S26" s="14"/>
      <c r="T26" s="14"/>
      <c r="U26" s="14"/>
      <c r="V26" s="14"/>
      <c r="W26" s="14"/>
    </row>
    <row r="27" spans="1:23" s="9" customFormat="1" ht="12.75">
      <c r="A27" s="4"/>
      <c r="B27" s="8"/>
      <c r="C27" s="26">
        <f t="shared" si="5"/>
        <v>7</v>
      </c>
      <c r="D27" s="11">
        <f t="shared" si="3"/>
        <v>0</v>
      </c>
      <c r="E27" s="11">
        <f>IF((C27&lt;=$F$10),($F$8+SUM($G$21:G26))*$F$9/12,0)</f>
        <v>0</v>
      </c>
      <c r="F27" s="11">
        <f t="shared" si="0"/>
        <v>0</v>
      </c>
      <c r="G27" s="11">
        <f t="shared" si="1"/>
        <v>0</v>
      </c>
      <c r="H27" s="11">
        <f t="shared" si="4"/>
        <v>0</v>
      </c>
      <c r="I27" s="8"/>
      <c r="K27" s="9">
        <f t="shared" si="2"/>
        <v>0</v>
      </c>
      <c r="R27" s="14"/>
      <c r="S27" s="14"/>
      <c r="T27" s="14"/>
      <c r="U27" s="14"/>
      <c r="V27" s="14"/>
      <c r="W27" s="14"/>
    </row>
    <row r="28" spans="1:23" s="9" customFormat="1" ht="12.75">
      <c r="A28" s="4"/>
      <c r="B28" s="8"/>
      <c r="C28" s="26">
        <f t="shared" si="5"/>
        <v>8</v>
      </c>
      <c r="D28" s="11">
        <f t="shared" si="3"/>
        <v>0</v>
      </c>
      <c r="E28" s="11">
        <f>IF((C28&lt;=$F$10),($F$8+SUM($G$21:G27))*$F$9/12,0)</f>
        <v>0</v>
      </c>
      <c r="F28" s="11">
        <f t="shared" si="0"/>
        <v>0</v>
      </c>
      <c r="G28" s="11">
        <f t="shared" si="1"/>
        <v>0</v>
      </c>
      <c r="H28" s="11">
        <f t="shared" si="4"/>
        <v>0</v>
      </c>
      <c r="I28" s="8"/>
      <c r="K28" s="9">
        <f t="shared" si="2"/>
        <v>0</v>
      </c>
      <c r="R28" s="14"/>
      <c r="S28" s="14"/>
      <c r="T28" s="14"/>
      <c r="U28" s="14"/>
      <c r="V28" s="14"/>
      <c r="W28" s="14"/>
    </row>
    <row r="29" spans="1:23" s="9" customFormat="1" ht="12.75">
      <c r="A29" s="4"/>
      <c r="B29" s="8"/>
      <c r="C29" s="26">
        <f t="shared" si="5"/>
        <v>9</v>
      </c>
      <c r="D29" s="11">
        <f t="shared" si="3"/>
        <v>0</v>
      </c>
      <c r="E29" s="11">
        <f>IF((C29&lt;=$F$10),($F$8+SUM($G$21:G28))*$F$9/12,0)</f>
        <v>0</v>
      </c>
      <c r="F29" s="11">
        <f t="shared" si="0"/>
        <v>0</v>
      </c>
      <c r="G29" s="11">
        <f t="shared" si="1"/>
        <v>0</v>
      </c>
      <c r="H29" s="11">
        <f t="shared" si="4"/>
        <v>0</v>
      </c>
      <c r="I29" s="8"/>
      <c r="K29" s="9">
        <f t="shared" si="2"/>
        <v>0</v>
      </c>
      <c r="R29" s="14"/>
      <c r="S29" s="14"/>
      <c r="T29" s="14"/>
      <c r="U29" s="14"/>
      <c r="V29" s="14"/>
      <c r="W29" s="14"/>
    </row>
    <row r="30" spans="1:23" s="9" customFormat="1" ht="12.75">
      <c r="A30" s="4"/>
      <c r="B30" s="8"/>
      <c r="C30" s="26">
        <f t="shared" si="5"/>
        <v>10</v>
      </c>
      <c r="D30" s="11">
        <f t="shared" si="3"/>
        <v>0</v>
      </c>
      <c r="E30" s="11">
        <f>IF((C30&lt;=$F$10),($F$8+SUM($G$21:G29))*$F$9/12,0)</f>
        <v>0</v>
      </c>
      <c r="F30" s="11">
        <f t="shared" si="0"/>
        <v>0</v>
      </c>
      <c r="G30" s="11">
        <f t="shared" si="1"/>
        <v>0</v>
      </c>
      <c r="H30" s="11">
        <f t="shared" si="4"/>
        <v>0</v>
      </c>
      <c r="I30" s="8"/>
      <c r="K30" s="9">
        <f t="shared" si="2"/>
        <v>0</v>
      </c>
      <c r="R30" s="14"/>
      <c r="S30" s="14"/>
      <c r="T30" s="14"/>
      <c r="U30" s="14"/>
      <c r="V30" s="14"/>
      <c r="W30" s="14"/>
    </row>
    <row r="31" spans="1:23" s="9" customFormat="1" ht="12.75">
      <c r="A31" s="4"/>
      <c r="B31" s="8"/>
      <c r="C31" s="26">
        <f t="shared" si="5"/>
        <v>11</v>
      </c>
      <c r="D31" s="11">
        <f t="shared" si="3"/>
        <v>0</v>
      </c>
      <c r="E31" s="11">
        <f>IF((C31&lt;=$F$10),($F$8+SUM($G$21:G30))*$F$9/12,0)</f>
        <v>0</v>
      </c>
      <c r="F31" s="11">
        <f t="shared" si="0"/>
        <v>0</v>
      </c>
      <c r="G31" s="11">
        <f t="shared" si="1"/>
        <v>0</v>
      </c>
      <c r="H31" s="11">
        <f t="shared" si="4"/>
        <v>0</v>
      </c>
      <c r="I31" s="8"/>
      <c r="K31" s="9">
        <f t="shared" si="2"/>
        <v>0</v>
      </c>
      <c r="R31" s="14"/>
      <c r="S31" s="14"/>
      <c r="T31" s="14"/>
      <c r="U31" s="14"/>
      <c r="V31" s="14"/>
      <c r="W31" s="14"/>
    </row>
    <row r="32" spans="1:23" s="9" customFormat="1" ht="12.75">
      <c r="A32" s="4"/>
      <c r="B32" s="8"/>
      <c r="C32" s="26">
        <f t="shared" si="5"/>
        <v>12</v>
      </c>
      <c r="D32" s="11">
        <f t="shared" si="3"/>
        <v>0</v>
      </c>
      <c r="E32" s="11">
        <f>IF((C32&lt;=$F$10),($F$8+SUM($G$21:G31))*$F$9/12,0)</f>
        <v>0</v>
      </c>
      <c r="F32" s="11">
        <f t="shared" si="0"/>
        <v>0</v>
      </c>
      <c r="G32" s="11">
        <f t="shared" si="1"/>
        <v>0</v>
      </c>
      <c r="H32" s="11">
        <f t="shared" si="4"/>
        <v>0</v>
      </c>
      <c r="I32" s="8"/>
      <c r="K32" s="9">
        <f t="shared" si="2"/>
        <v>0</v>
      </c>
      <c r="R32" s="14"/>
      <c r="S32" s="14"/>
      <c r="T32" s="14"/>
      <c r="U32" s="14"/>
      <c r="V32" s="14"/>
      <c r="W32" s="14"/>
    </row>
    <row r="33" spans="1:23" s="9" customFormat="1" ht="12.75">
      <c r="A33" s="4"/>
      <c r="B33" s="8"/>
      <c r="C33" s="26">
        <f t="shared" si="5"/>
        <v>13</v>
      </c>
      <c r="D33" s="11">
        <f t="shared" si="3"/>
        <v>0</v>
      </c>
      <c r="E33" s="11">
        <f>IF((C33&lt;=$F$10),($F$8+SUM($G$21:G32))*$F$9/12,0)</f>
        <v>0</v>
      </c>
      <c r="F33" s="11">
        <f t="shared" si="0"/>
        <v>0</v>
      </c>
      <c r="G33" s="11">
        <f t="shared" si="1"/>
        <v>0</v>
      </c>
      <c r="H33" s="11">
        <f t="shared" si="4"/>
        <v>0</v>
      </c>
      <c r="I33" s="8"/>
      <c r="K33" s="9">
        <f t="shared" si="2"/>
        <v>0</v>
      </c>
      <c r="R33" s="14"/>
      <c r="S33" s="14"/>
      <c r="T33" s="14"/>
      <c r="U33" s="14"/>
      <c r="V33" s="14"/>
      <c r="W33" s="14"/>
    </row>
    <row r="34" spans="1:23" s="9" customFormat="1" ht="12.75">
      <c r="A34" s="4"/>
      <c r="B34" s="8"/>
      <c r="C34" s="26">
        <f t="shared" si="5"/>
        <v>14</v>
      </c>
      <c r="D34" s="11">
        <f t="shared" si="3"/>
        <v>0</v>
      </c>
      <c r="E34" s="11">
        <f>IF((C34&lt;=$F$10),($F$8+SUM($G$21:G33))*$F$9/12,0)</f>
        <v>0</v>
      </c>
      <c r="F34" s="11">
        <f t="shared" si="0"/>
        <v>0</v>
      </c>
      <c r="G34" s="11">
        <f t="shared" si="1"/>
        <v>0</v>
      </c>
      <c r="H34" s="11">
        <f t="shared" si="4"/>
        <v>0</v>
      </c>
      <c r="I34" s="8"/>
      <c r="K34" s="9">
        <f t="shared" si="2"/>
        <v>0</v>
      </c>
      <c r="R34" s="14"/>
      <c r="S34" s="14"/>
      <c r="T34" s="14"/>
      <c r="U34" s="14"/>
      <c r="V34" s="14"/>
      <c r="W34" s="14"/>
    </row>
    <row r="35" spans="1:23" s="9" customFormat="1" ht="12.75">
      <c r="A35" s="4"/>
      <c r="B35" s="8"/>
      <c r="C35" s="26">
        <f t="shared" si="5"/>
        <v>15</v>
      </c>
      <c r="D35" s="11">
        <f t="shared" si="3"/>
        <v>0</v>
      </c>
      <c r="E35" s="11">
        <f>IF((C35&lt;=$F$10),($F$8+SUM($G$21:G34))*$F$9/12,0)</f>
        <v>0</v>
      </c>
      <c r="F35" s="11">
        <f t="shared" si="0"/>
        <v>0</v>
      </c>
      <c r="G35" s="11">
        <f t="shared" si="1"/>
        <v>0</v>
      </c>
      <c r="H35" s="11">
        <f t="shared" si="4"/>
        <v>0</v>
      </c>
      <c r="I35" s="8"/>
      <c r="K35" s="9">
        <f t="shared" si="2"/>
        <v>0</v>
      </c>
      <c r="R35" s="14"/>
      <c r="S35" s="14"/>
      <c r="T35" s="14"/>
      <c r="U35" s="14"/>
      <c r="V35" s="14"/>
      <c r="W35" s="14"/>
    </row>
    <row r="36" spans="1:23" s="9" customFormat="1" ht="12.75">
      <c r="A36" s="4"/>
      <c r="B36" s="8"/>
      <c r="C36" s="26">
        <f t="shared" si="5"/>
        <v>16</v>
      </c>
      <c r="D36" s="11">
        <f t="shared" si="3"/>
        <v>0</v>
      </c>
      <c r="E36" s="11">
        <f>IF((C36&lt;=$F$10),($F$8+SUM($G$21:G35))*$F$9/12,0)</f>
        <v>0</v>
      </c>
      <c r="F36" s="11">
        <f t="shared" si="0"/>
        <v>0</v>
      </c>
      <c r="G36" s="11">
        <f t="shared" si="1"/>
        <v>0</v>
      </c>
      <c r="H36" s="11">
        <f t="shared" si="4"/>
        <v>0</v>
      </c>
      <c r="I36" s="8"/>
      <c r="K36" s="9">
        <f t="shared" si="2"/>
        <v>0</v>
      </c>
      <c r="R36" s="14"/>
      <c r="S36" s="14"/>
      <c r="T36" s="14"/>
      <c r="U36" s="14"/>
      <c r="V36" s="14"/>
      <c r="W36" s="14"/>
    </row>
    <row r="37" spans="1:23" s="9" customFormat="1" ht="12.75">
      <c r="A37" s="4"/>
      <c r="B37" s="8"/>
      <c r="C37" s="26">
        <f t="shared" si="5"/>
        <v>17</v>
      </c>
      <c r="D37" s="11">
        <f t="shared" si="3"/>
        <v>0</v>
      </c>
      <c r="E37" s="11">
        <f>IF((C37&lt;=$F$10),($F$8+SUM($G$21:G36))*$F$9/12,0)</f>
        <v>0</v>
      </c>
      <c r="F37" s="11">
        <f t="shared" si="0"/>
        <v>0</v>
      </c>
      <c r="G37" s="11">
        <f t="shared" si="1"/>
        <v>0</v>
      </c>
      <c r="H37" s="11">
        <f t="shared" si="4"/>
        <v>0</v>
      </c>
      <c r="I37" s="8"/>
      <c r="K37" s="9">
        <f t="shared" si="2"/>
        <v>0</v>
      </c>
      <c r="R37" s="14"/>
      <c r="S37" s="14"/>
      <c r="T37" s="14"/>
      <c r="U37" s="14"/>
      <c r="V37" s="14"/>
      <c r="W37" s="14"/>
    </row>
    <row r="38" spans="1:23" s="9" customFormat="1" ht="12.75">
      <c r="A38" s="4"/>
      <c r="B38" s="8"/>
      <c r="C38" s="26">
        <f t="shared" si="5"/>
        <v>18</v>
      </c>
      <c r="D38" s="11">
        <f t="shared" si="3"/>
        <v>0</v>
      </c>
      <c r="E38" s="11">
        <f>IF((C38&lt;=$F$10),($F$8+SUM($G$21:G37))*$F$9/12,0)</f>
        <v>0</v>
      </c>
      <c r="F38" s="11">
        <f t="shared" si="0"/>
        <v>0</v>
      </c>
      <c r="G38" s="11">
        <f t="shared" si="1"/>
        <v>0</v>
      </c>
      <c r="H38" s="11">
        <f t="shared" si="4"/>
        <v>0</v>
      </c>
      <c r="I38" s="8"/>
      <c r="K38" s="9">
        <f t="shared" si="2"/>
        <v>0</v>
      </c>
      <c r="R38" s="14"/>
      <c r="S38" s="14"/>
      <c r="T38" s="14"/>
      <c r="U38" s="14"/>
      <c r="V38" s="14"/>
      <c r="W38" s="14"/>
    </row>
    <row r="39" spans="1:23" s="9" customFormat="1" ht="12.75">
      <c r="A39" s="4"/>
      <c r="B39" s="8"/>
      <c r="C39" s="26">
        <f t="shared" si="5"/>
        <v>19</v>
      </c>
      <c r="D39" s="11">
        <f t="shared" si="3"/>
        <v>0</v>
      </c>
      <c r="E39" s="11">
        <f>IF((C39&lt;=$F$10),($F$8+SUM($G$21:G38))*$F$9/12,0)</f>
        <v>0</v>
      </c>
      <c r="F39" s="11">
        <f t="shared" si="0"/>
        <v>0</v>
      </c>
      <c r="G39" s="11">
        <f t="shared" si="1"/>
        <v>0</v>
      </c>
      <c r="H39" s="11">
        <f t="shared" si="4"/>
        <v>0</v>
      </c>
      <c r="I39" s="8"/>
      <c r="K39" s="9">
        <f t="shared" si="2"/>
        <v>0</v>
      </c>
      <c r="R39" s="14"/>
      <c r="S39" s="14"/>
      <c r="T39" s="14"/>
      <c r="U39" s="14"/>
      <c r="V39" s="14"/>
      <c r="W39" s="14"/>
    </row>
    <row r="40" spans="1:23" s="9" customFormat="1" ht="12.75">
      <c r="A40" s="4"/>
      <c r="B40" s="8"/>
      <c r="C40" s="26">
        <f t="shared" si="5"/>
        <v>20</v>
      </c>
      <c r="D40" s="11">
        <f t="shared" si="3"/>
        <v>0</v>
      </c>
      <c r="E40" s="11">
        <f>IF((C40&lt;=$F$10),($F$8+SUM($G$21:G39))*$F$9/12,0)</f>
        <v>0</v>
      </c>
      <c r="F40" s="11">
        <f t="shared" si="0"/>
        <v>0</v>
      </c>
      <c r="G40" s="11">
        <f t="shared" si="1"/>
        <v>0</v>
      </c>
      <c r="H40" s="11">
        <f t="shared" si="4"/>
        <v>0</v>
      </c>
      <c r="I40" s="8"/>
      <c r="K40" s="9">
        <f t="shared" si="2"/>
        <v>0</v>
      </c>
      <c r="R40" s="14"/>
      <c r="S40" s="14"/>
      <c r="T40" s="14"/>
      <c r="U40" s="14"/>
      <c r="V40" s="14"/>
      <c r="W40" s="14"/>
    </row>
    <row r="41" spans="1:23" s="9" customFormat="1" ht="12.75">
      <c r="A41" s="4"/>
      <c r="B41" s="8"/>
      <c r="C41" s="26">
        <f t="shared" si="5"/>
        <v>21</v>
      </c>
      <c r="D41" s="11">
        <f t="shared" si="3"/>
        <v>0</v>
      </c>
      <c r="E41" s="11">
        <f>IF((C41&lt;=$F$10),($F$8+SUM($G$21:G40))*$F$9/12,0)</f>
        <v>0</v>
      </c>
      <c r="F41" s="11">
        <f t="shared" si="0"/>
        <v>0</v>
      </c>
      <c r="G41" s="11">
        <f t="shared" si="1"/>
        <v>0</v>
      </c>
      <c r="H41" s="11">
        <f t="shared" si="4"/>
        <v>0</v>
      </c>
      <c r="I41" s="8"/>
      <c r="K41" s="9">
        <f t="shared" si="2"/>
        <v>0</v>
      </c>
      <c r="R41" s="14"/>
      <c r="S41" s="14"/>
      <c r="T41" s="14"/>
      <c r="U41" s="14"/>
      <c r="V41" s="14"/>
      <c r="W41" s="14"/>
    </row>
    <row r="42" spans="1:23" s="9" customFormat="1" ht="12.75">
      <c r="A42" s="4"/>
      <c r="B42" s="8"/>
      <c r="C42" s="26">
        <f t="shared" si="5"/>
        <v>22</v>
      </c>
      <c r="D42" s="11">
        <f t="shared" si="3"/>
        <v>0</v>
      </c>
      <c r="E42" s="11">
        <f>IF((C42&lt;=$F$10),($F$8+SUM($G$21:G41))*$F$9/12,0)</f>
        <v>0</v>
      </c>
      <c r="F42" s="11">
        <f t="shared" si="0"/>
        <v>0</v>
      </c>
      <c r="G42" s="11">
        <f t="shared" si="1"/>
        <v>0</v>
      </c>
      <c r="H42" s="11">
        <f t="shared" si="4"/>
        <v>0</v>
      </c>
      <c r="I42" s="8"/>
      <c r="K42" s="9">
        <f t="shared" si="2"/>
        <v>0</v>
      </c>
      <c r="R42" s="14"/>
      <c r="S42" s="14"/>
      <c r="T42" s="14"/>
      <c r="U42" s="14"/>
      <c r="V42" s="14"/>
      <c r="W42" s="14"/>
    </row>
    <row r="43" spans="1:23" s="9" customFormat="1" ht="12.75">
      <c r="A43" s="4"/>
      <c r="B43" s="8"/>
      <c r="C43" s="26">
        <f t="shared" si="5"/>
        <v>23</v>
      </c>
      <c r="D43" s="11">
        <f t="shared" si="3"/>
        <v>0</v>
      </c>
      <c r="E43" s="11">
        <f>IF((C43&lt;=$F$10),($F$8+SUM($G$21:G42))*$F$9/12,0)</f>
        <v>0</v>
      </c>
      <c r="F43" s="11">
        <f t="shared" si="0"/>
        <v>0</v>
      </c>
      <c r="G43" s="11">
        <f t="shared" si="1"/>
        <v>0</v>
      </c>
      <c r="H43" s="11">
        <f t="shared" si="4"/>
        <v>0</v>
      </c>
      <c r="I43" s="8"/>
      <c r="K43" s="9">
        <f t="shared" si="2"/>
        <v>0</v>
      </c>
      <c r="R43" s="14"/>
      <c r="S43" s="14"/>
      <c r="T43" s="14"/>
      <c r="U43" s="14"/>
      <c r="V43" s="14"/>
      <c r="W43" s="14"/>
    </row>
    <row r="44" spans="1:23" s="9" customFormat="1" ht="12.75">
      <c r="A44" s="4"/>
      <c r="B44" s="8"/>
      <c r="C44" s="26">
        <f t="shared" si="5"/>
        <v>24</v>
      </c>
      <c r="D44" s="11">
        <f t="shared" si="3"/>
        <v>0</v>
      </c>
      <c r="E44" s="11">
        <f>IF((C44&lt;=$F$10),($F$8+SUM($G$21:G43))*$F$9/12,0)</f>
        <v>0</v>
      </c>
      <c r="F44" s="11">
        <f t="shared" si="0"/>
        <v>0</v>
      </c>
      <c r="G44" s="11">
        <f t="shared" si="1"/>
        <v>0</v>
      </c>
      <c r="H44" s="11">
        <f t="shared" si="4"/>
        <v>0</v>
      </c>
      <c r="I44" s="8"/>
      <c r="K44" s="9">
        <f t="shared" si="2"/>
        <v>0</v>
      </c>
      <c r="R44" s="14"/>
      <c r="S44" s="14"/>
      <c r="T44" s="14"/>
      <c r="U44" s="14"/>
      <c r="V44" s="14"/>
      <c r="W44" s="14"/>
    </row>
    <row r="45" spans="1:23" s="9" customFormat="1" ht="12.75">
      <c r="A45" s="4"/>
      <c r="B45" s="8"/>
      <c r="C45" s="26">
        <f t="shared" si="5"/>
        <v>25</v>
      </c>
      <c r="D45" s="11">
        <f t="shared" si="3"/>
        <v>0</v>
      </c>
      <c r="E45" s="11">
        <f>IF((C45&lt;=$F$10),($F$8+SUM($G$21:G44))*$F$9/12,0)</f>
        <v>0</v>
      </c>
      <c r="F45" s="11">
        <f t="shared" si="0"/>
        <v>0</v>
      </c>
      <c r="G45" s="11">
        <f t="shared" si="1"/>
        <v>0</v>
      </c>
      <c r="H45" s="11">
        <f t="shared" si="4"/>
        <v>0</v>
      </c>
      <c r="I45" s="8"/>
      <c r="K45" s="9">
        <f t="shared" si="2"/>
        <v>0</v>
      </c>
      <c r="R45" s="14"/>
      <c r="S45" s="14"/>
      <c r="T45" s="14"/>
      <c r="U45" s="14"/>
      <c r="V45" s="14"/>
      <c r="W45" s="14"/>
    </row>
    <row r="46" spans="1:23" s="9" customFormat="1" ht="12.75">
      <c r="A46" s="4"/>
      <c r="B46" s="8"/>
      <c r="C46" s="26">
        <f t="shared" si="5"/>
        <v>26</v>
      </c>
      <c r="D46" s="11">
        <f t="shared" si="3"/>
        <v>0</v>
      </c>
      <c r="E46" s="11">
        <f>IF((C46&lt;=$F$10),($F$8+SUM($G$21:G45))*$F$9/12,0)</f>
        <v>0</v>
      </c>
      <c r="F46" s="11">
        <f t="shared" si="0"/>
        <v>0</v>
      </c>
      <c r="G46" s="11">
        <f t="shared" si="1"/>
        <v>0</v>
      </c>
      <c r="H46" s="11">
        <f t="shared" si="4"/>
        <v>0</v>
      </c>
      <c r="I46" s="8"/>
      <c r="K46" s="9">
        <f t="shared" si="2"/>
        <v>0</v>
      </c>
      <c r="R46" s="14"/>
      <c r="S46" s="14"/>
      <c r="T46" s="14"/>
      <c r="U46" s="14"/>
      <c r="V46" s="14"/>
      <c r="W46" s="14"/>
    </row>
    <row r="47" spans="1:23" s="9" customFormat="1" ht="12.75">
      <c r="A47" s="4"/>
      <c r="B47" s="8"/>
      <c r="C47" s="26">
        <f t="shared" si="5"/>
        <v>27</v>
      </c>
      <c r="D47" s="11">
        <f t="shared" si="3"/>
        <v>0</v>
      </c>
      <c r="E47" s="11">
        <f>IF((C47&lt;=$F$10),($F$8+SUM($G$21:G46))*$F$9/12,0)</f>
        <v>0</v>
      </c>
      <c r="F47" s="11">
        <f t="shared" si="0"/>
        <v>0</v>
      </c>
      <c r="G47" s="11">
        <f t="shared" si="1"/>
        <v>0</v>
      </c>
      <c r="H47" s="11">
        <f t="shared" si="4"/>
        <v>0</v>
      </c>
      <c r="I47" s="8"/>
      <c r="K47" s="9">
        <f t="shared" si="2"/>
        <v>0</v>
      </c>
      <c r="R47" s="14"/>
      <c r="S47" s="14"/>
      <c r="T47" s="14"/>
      <c r="U47" s="14"/>
      <c r="V47" s="14"/>
      <c r="W47" s="14"/>
    </row>
    <row r="48" spans="1:23" s="9" customFormat="1" ht="12.75">
      <c r="A48" s="4"/>
      <c r="B48" s="8"/>
      <c r="C48" s="26">
        <f t="shared" si="5"/>
        <v>28</v>
      </c>
      <c r="D48" s="11">
        <f t="shared" si="3"/>
        <v>0</v>
      </c>
      <c r="E48" s="11">
        <f>IF((C48&lt;=$F$10),($F$8+SUM($G$21:G47))*$F$9/12,0)</f>
        <v>0</v>
      </c>
      <c r="F48" s="11">
        <f t="shared" si="0"/>
        <v>0</v>
      </c>
      <c r="G48" s="11">
        <f t="shared" si="1"/>
        <v>0</v>
      </c>
      <c r="H48" s="11">
        <f t="shared" si="4"/>
        <v>0</v>
      </c>
      <c r="I48" s="8"/>
      <c r="K48" s="9">
        <f t="shared" si="2"/>
        <v>0</v>
      </c>
      <c r="R48" s="14"/>
      <c r="S48" s="14"/>
      <c r="T48" s="14"/>
      <c r="U48" s="14"/>
      <c r="V48" s="14"/>
      <c r="W48" s="14"/>
    </row>
    <row r="49" spans="1:23" s="9" customFormat="1" ht="12.75">
      <c r="A49" s="4"/>
      <c r="B49" s="8"/>
      <c r="C49" s="26">
        <f t="shared" si="5"/>
        <v>29</v>
      </c>
      <c r="D49" s="11">
        <f t="shared" si="3"/>
        <v>0</v>
      </c>
      <c r="E49" s="11">
        <f>IF((C49&lt;=$F$10),($F$8+SUM($G$21:G48))*$F$9/12,0)</f>
        <v>0</v>
      </c>
      <c r="F49" s="11">
        <f t="shared" si="0"/>
        <v>0</v>
      </c>
      <c r="G49" s="11">
        <f t="shared" si="1"/>
        <v>0</v>
      </c>
      <c r="H49" s="11">
        <f t="shared" si="4"/>
        <v>0</v>
      </c>
      <c r="I49" s="8"/>
      <c r="K49" s="9">
        <f t="shared" si="2"/>
        <v>0</v>
      </c>
      <c r="R49" s="14"/>
      <c r="S49" s="14"/>
      <c r="T49" s="14"/>
      <c r="U49" s="14"/>
      <c r="V49" s="14"/>
      <c r="W49" s="14"/>
    </row>
    <row r="50" spans="1:23" s="9" customFormat="1" ht="12.75">
      <c r="A50" s="4"/>
      <c r="B50" s="8"/>
      <c r="C50" s="26">
        <f t="shared" si="5"/>
        <v>30</v>
      </c>
      <c r="D50" s="11">
        <f t="shared" si="3"/>
        <v>0</v>
      </c>
      <c r="E50" s="11">
        <f>IF((C50&lt;=$F$10),($F$8+SUM($G$21:G49))*$F$9/12,0)</f>
        <v>0</v>
      </c>
      <c r="F50" s="11">
        <f t="shared" si="0"/>
        <v>0</v>
      </c>
      <c r="G50" s="11">
        <f t="shared" si="1"/>
        <v>0</v>
      </c>
      <c r="H50" s="11">
        <f t="shared" si="4"/>
        <v>0</v>
      </c>
      <c r="I50" s="8"/>
      <c r="K50" s="9">
        <f t="shared" si="2"/>
        <v>0</v>
      </c>
      <c r="R50" s="14"/>
      <c r="S50" s="14"/>
      <c r="T50" s="14"/>
      <c r="U50" s="14"/>
      <c r="V50" s="14"/>
      <c r="W50" s="14"/>
    </row>
    <row r="51" spans="1:23" s="9" customFormat="1" ht="12.75">
      <c r="A51" s="4"/>
      <c r="B51" s="8"/>
      <c r="C51" s="26">
        <f t="shared" si="5"/>
        <v>31</v>
      </c>
      <c r="D51" s="11">
        <f t="shared" si="3"/>
        <v>0</v>
      </c>
      <c r="E51" s="11">
        <f>IF((C51&lt;=$F$10),($F$8+SUM($G$21:G50))*$F$9/12,0)</f>
        <v>0</v>
      </c>
      <c r="F51" s="11">
        <f t="shared" si="0"/>
        <v>0</v>
      </c>
      <c r="G51" s="11">
        <f t="shared" si="1"/>
        <v>0</v>
      </c>
      <c r="H51" s="11">
        <f t="shared" si="4"/>
        <v>0</v>
      </c>
      <c r="I51" s="8"/>
      <c r="K51" s="9">
        <f t="shared" si="2"/>
        <v>0</v>
      </c>
      <c r="R51" s="14"/>
      <c r="S51" s="14"/>
      <c r="T51" s="14"/>
      <c r="U51" s="14"/>
      <c r="V51" s="14"/>
      <c r="W51" s="14"/>
    </row>
    <row r="52" spans="1:23" s="9" customFormat="1" ht="12.75">
      <c r="A52" s="4"/>
      <c r="B52" s="8"/>
      <c r="C52" s="26">
        <f t="shared" si="5"/>
        <v>32</v>
      </c>
      <c r="D52" s="11">
        <f t="shared" si="3"/>
        <v>0</v>
      </c>
      <c r="E52" s="11">
        <f>IF((C52&lt;=$F$10),($F$8+SUM($G$21:G51))*$F$9/12,0)</f>
        <v>0</v>
      </c>
      <c r="F52" s="11">
        <f t="shared" si="0"/>
        <v>0</v>
      </c>
      <c r="G52" s="11">
        <f t="shared" si="1"/>
        <v>0</v>
      </c>
      <c r="H52" s="11">
        <f t="shared" si="4"/>
        <v>0</v>
      </c>
      <c r="I52" s="8"/>
      <c r="K52" s="9">
        <f t="shared" si="2"/>
        <v>0</v>
      </c>
      <c r="R52" s="14"/>
      <c r="S52" s="14"/>
      <c r="T52" s="14"/>
      <c r="U52" s="14"/>
      <c r="V52" s="14"/>
      <c r="W52" s="14"/>
    </row>
    <row r="53" spans="1:23" s="9" customFormat="1" ht="12.75">
      <c r="A53" s="4"/>
      <c r="B53" s="8"/>
      <c r="C53" s="26">
        <f t="shared" si="5"/>
        <v>33</v>
      </c>
      <c r="D53" s="11">
        <f t="shared" si="3"/>
        <v>0</v>
      </c>
      <c r="E53" s="11">
        <f>IF((C53&lt;=$F$10),($F$8+SUM($G$21:G52))*$F$9/12,0)</f>
        <v>0</v>
      </c>
      <c r="F53" s="11">
        <f aca="true" t="shared" si="6" ref="F53:F81">IF((C53&lt;=$F$10),$F$11,0)</f>
        <v>0</v>
      </c>
      <c r="G53" s="11">
        <f aca="true" t="shared" si="7" ref="G53:G81">IF((C53&lt;=$F$10),$F$12,0)</f>
        <v>0</v>
      </c>
      <c r="H53" s="11">
        <f t="shared" si="4"/>
        <v>0</v>
      </c>
      <c r="I53" s="8"/>
      <c r="K53" s="9">
        <f t="shared" si="2"/>
        <v>0</v>
      </c>
      <c r="R53" s="14"/>
      <c r="S53" s="14"/>
      <c r="T53" s="14"/>
      <c r="U53" s="14"/>
      <c r="V53" s="14"/>
      <c r="W53" s="14"/>
    </row>
    <row r="54" spans="1:23" s="9" customFormat="1" ht="12.75">
      <c r="A54" s="4"/>
      <c r="B54" s="8"/>
      <c r="C54" s="26">
        <f t="shared" si="5"/>
        <v>34</v>
      </c>
      <c r="D54" s="11">
        <f aca="true" t="shared" si="8" ref="D54:D81">IF((C54&lt;=$F$10),H53,0)</f>
        <v>0</v>
      </c>
      <c r="E54" s="11">
        <f>IF((C54&lt;=$F$10),($F$8+SUM($G$21:G53))*$F$9/12,0)</f>
        <v>0</v>
      </c>
      <c r="F54" s="11">
        <f t="shared" si="6"/>
        <v>0</v>
      </c>
      <c r="G54" s="11">
        <f t="shared" si="7"/>
        <v>0</v>
      </c>
      <c r="H54" s="11">
        <f t="shared" si="4"/>
        <v>0</v>
      </c>
      <c r="I54" s="8"/>
      <c r="K54" s="9">
        <f t="shared" si="2"/>
        <v>0</v>
      </c>
      <c r="R54" s="14"/>
      <c r="S54" s="14"/>
      <c r="T54" s="14"/>
      <c r="U54" s="14"/>
      <c r="V54" s="14"/>
      <c r="W54" s="14"/>
    </row>
    <row r="55" spans="1:23" s="9" customFormat="1" ht="12.75">
      <c r="A55" s="4"/>
      <c r="B55" s="8"/>
      <c r="C55" s="26">
        <f t="shared" si="5"/>
        <v>35</v>
      </c>
      <c r="D55" s="11">
        <f t="shared" si="8"/>
        <v>0</v>
      </c>
      <c r="E55" s="11">
        <f>IF((C55&lt;=$F$10),($F$8+SUM($G$21:G54))*$F$9/12,0)</f>
        <v>0</v>
      </c>
      <c r="F55" s="11">
        <f t="shared" si="6"/>
        <v>0</v>
      </c>
      <c r="G55" s="11">
        <f t="shared" si="7"/>
        <v>0</v>
      </c>
      <c r="H55" s="11">
        <f t="shared" si="4"/>
        <v>0</v>
      </c>
      <c r="I55" s="8"/>
      <c r="K55" s="9">
        <f t="shared" si="2"/>
        <v>0</v>
      </c>
      <c r="R55" s="14"/>
      <c r="S55" s="14"/>
      <c r="T55" s="14"/>
      <c r="U55" s="14"/>
      <c r="V55" s="14"/>
      <c r="W55" s="14"/>
    </row>
    <row r="56" spans="1:23" s="9" customFormat="1" ht="12.75">
      <c r="A56" s="4"/>
      <c r="B56" s="8"/>
      <c r="C56" s="26">
        <f t="shared" si="5"/>
        <v>36</v>
      </c>
      <c r="D56" s="11">
        <f t="shared" si="8"/>
        <v>0</v>
      </c>
      <c r="E56" s="11">
        <f>IF((C56&lt;=$F$10),($F$8+SUM($G$21:G55))*$F$9/12,0)</f>
        <v>0</v>
      </c>
      <c r="F56" s="11">
        <f t="shared" si="6"/>
        <v>0</v>
      </c>
      <c r="G56" s="11">
        <f t="shared" si="7"/>
        <v>0</v>
      </c>
      <c r="H56" s="11">
        <f t="shared" si="4"/>
        <v>0</v>
      </c>
      <c r="I56" s="8"/>
      <c r="K56" s="9">
        <f t="shared" si="2"/>
        <v>0</v>
      </c>
      <c r="R56" s="14"/>
      <c r="S56" s="14"/>
      <c r="T56" s="14"/>
      <c r="U56" s="14"/>
      <c r="V56" s="14"/>
      <c r="W56" s="14"/>
    </row>
    <row r="57" spans="2:11" ht="12" customHeight="1">
      <c r="B57" s="8"/>
      <c r="C57" s="26">
        <f t="shared" si="5"/>
        <v>37</v>
      </c>
      <c r="D57" s="11">
        <f t="shared" si="8"/>
        <v>0</v>
      </c>
      <c r="E57" s="11">
        <f>IF((C57&lt;=$F$10),($F$8+SUM($G$21:G56))*$F$9/12,0)</f>
        <v>0</v>
      </c>
      <c r="F57" s="11">
        <f t="shared" si="6"/>
        <v>0</v>
      </c>
      <c r="G57" s="11">
        <f t="shared" si="7"/>
        <v>0</v>
      </c>
      <c r="H57" s="11">
        <f aca="true" t="shared" si="9" ref="H57:H79">D57+E57+G57-F57</f>
        <v>0</v>
      </c>
      <c r="I57" s="8"/>
      <c r="K57" s="9">
        <f t="shared" si="2"/>
        <v>0</v>
      </c>
    </row>
    <row r="58" spans="2:9" ht="12" customHeight="1">
      <c r="B58" s="8"/>
      <c r="C58" s="26">
        <f t="shared" si="5"/>
        <v>38</v>
      </c>
      <c r="D58" s="11">
        <f t="shared" si="8"/>
        <v>0</v>
      </c>
      <c r="E58" s="11">
        <f>IF((C58&lt;=$F$10),($F$8+SUM($G$21:G57))*$F$9/12,0)</f>
        <v>0</v>
      </c>
      <c r="F58" s="11">
        <f t="shared" si="6"/>
        <v>0</v>
      </c>
      <c r="G58" s="11">
        <f t="shared" si="7"/>
        <v>0</v>
      </c>
      <c r="H58" s="11">
        <f t="shared" si="9"/>
        <v>0</v>
      </c>
      <c r="I58" s="8"/>
    </row>
    <row r="59" spans="2:9" ht="12" customHeight="1">
      <c r="B59" s="8"/>
      <c r="C59" s="26">
        <f t="shared" si="5"/>
        <v>39</v>
      </c>
      <c r="D59" s="11">
        <f t="shared" si="8"/>
        <v>0</v>
      </c>
      <c r="E59" s="11">
        <f>IF((C59&lt;=$F$10),($F$8+SUM($G$21:G58))*$F$9/12,0)</f>
        <v>0</v>
      </c>
      <c r="F59" s="11">
        <f t="shared" si="6"/>
        <v>0</v>
      </c>
      <c r="G59" s="11">
        <f t="shared" si="7"/>
        <v>0</v>
      </c>
      <c r="H59" s="11">
        <f t="shared" si="9"/>
        <v>0</v>
      </c>
      <c r="I59" s="8"/>
    </row>
    <row r="60" spans="2:9" ht="12" customHeight="1">
      <c r="B60" s="8"/>
      <c r="C60" s="26">
        <f t="shared" si="5"/>
        <v>40</v>
      </c>
      <c r="D60" s="11">
        <f t="shared" si="8"/>
        <v>0</v>
      </c>
      <c r="E60" s="11">
        <f>IF((C60&lt;=$F$10),($F$8+SUM($G$21:G59))*$F$9/12,0)</f>
        <v>0</v>
      </c>
      <c r="F60" s="11">
        <f t="shared" si="6"/>
        <v>0</v>
      </c>
      <c r="G60" s="11">
        <f t="shared" si="7"/>
        <v>0</v>
      </c>
      <c r="H60" s="11">
        <f t="shared" si="9"/>
        <v>0</v>
      </c>
      <c r="I60" s="8"/>
    </row>
    <row r="61" spans="2:9" ht="12" customHeight="1">
      <c r="B61" s="8"/>
      <c r="C61" s="26">
        <f t="shared" si="5"/>
        <v>41</v>
      </c>
      <c r="D61" s="11">
        <f t="shared" si="8"/>
        <v>0</v>
      </c>
      <c r="E61" s="11">
        <f>IF((C61&lt;=$F$10),($F$8+SUM($G$21:G60))*$F$9/12,0)</f>
        <v>0</v>
      </c>
      <c r="F61" s="11">
        <f t="shared" si="6"/>
        <v>0</v>
      </c>
      <c r="G61" s="11">
        <f t="shared" si="7"/>
        <v>0</v>
      </c>
      <c r="H61" s="11">
        <f t="shared" si="9"/>
        <v>0</v>
      </c>
      <c r="I61" s="8"/>
    </row>
    <row r="62" spans="2:9" ht="12" customHeight="1">
      <c r="B62" s="8"/>
      <c r="C62" s="26">
        <f t="shared" si="5"/>
        <v>42</v>
      </c>
      <c r="D62" s="11">
        <f t="shared" si="8"/>
        <v>0</v>
      </c>
      <c r="E62" s="11">
        <f>IF((C62&lt;=$F$10),($F$8+SUM($G$21:G61))*$F$9/12,0)</f>
        <v>0</v>
      </c>
      <c r="F62" s="11">
        <f t="shared" si="6"/>
        <v>0</v>
      </c>
      <c r="G62" s="11">
        <f t="shared" si="7"/>
        <v>0</v>
      </c>
      <c r="H62" s="11">
        <f t="shared" si="9"/>
        <v>0</v>
      </c>
      <c r="I62" s="8"/>
    </row>
    <row r="63" spans="2:9" ht="12" customHeight="1">
      <c r="B63" s="8"/>
      <c r="C63" s="26">
        <f t="shared" si="5"/>
        <v>43</v>
      </c>
      <c r="D63" s="11">
        <f t="shared" si="8"/>
        <v>0</v>
      </c>
      <c r="E63" s="11">
        <f>IF((C63&lt;=$F$10),($F$8+SUM($G$21:G62))*$F$9/12,0)</f>
        <v>0</v>
      </c>
      <c r="F63" s="11">
        <f t="shared" si="6"/>
        <v>0</v>
      </c>
      <c r="G63" s="11">
        <f t="shared" si="7"/>
        <v>0</v>
      </c>
      <c r="H63" s="11">
        <f t="shared" si="9"/>
        <v>0</v>
      </c>
      <c r="I63" s="8"/>
    </row>
    <row r="64" spans="2:9" ht="12" customHeight="1">
      <c r="B64" s="8"/>
      <c r="C64" s="26">
        <f t="shared" si="5"/>
        <v>44</v>
      </c>
      <c r="D64" s="11">
        <f t="shared" si="8"/>
        <v>0</v>
      </c>
      <c r="E64" s="11">
        <f>IF((C64&lt;=$F$10),($F$8+SUM($G$21:G63))*$F$9/12,0)</f>
        <v>0</v>
      </c>
      <c r="F64" s="11">
        <f t="shared" si="6"/>
        <v>0</v>
      </c>
      <c r="G64" s="11">
        <f t="shared" si="7"/>
        <v>0</v>
      </c>
      <c r="H64" s="11">
        <f t="shared" si="9"/>
        <v>0</v>
      </c>
      <c r="I64" s="8"/>
    </row>
    <row r="65" spans="2:9" ht="12" customHeight="1">
      <c r="B65" s="8"/>
      <c r="C65" s="26">
        <f t="shared" si="5"/>
        <v>45</v>
      </c>
      <c r="D65" s="11">
        <f t="shared" si="8"/>
        <v>0</v>
      </c>
      <c r="E65" s="11">
        <f>IF((C65&lt;=$F$10),($F$8+SUM($G$21:G64))*$F$9/12,0)</f>
        <v>0</v>
      </c>
      <c r="F65" s="11">
        <f t="shared" si="6"/>
        <v>0</v>
      </c>
      <c r="G65" s="11">
        <f t="shared" si="7"/>
        <v>0</v>
      </c>
      <c r="H65" s="11">
        <f t="shared" si="9"/>
        <v>0</v>
      </c>
      <c r="I65" s="8"/>
    </row>
    <row r="66" spans="2:9" ht="12" customHeight="1">
      <c r="B66" s="8"/>
      <c r="C66" s="26">
        <f t="shared" si="5"/>
        <v>46</v>
      </c>
      <c r="D66" s="11">
        <f t="shared" si="8"/>
        <v>0</v>
      </c>
      <c r="E66" s="11">
        <f>IF((C66&lt;=$F$10),($F$8+SUM($G$21:G65))*$F$9/12,0)</f>
        <v>0</v>
      </c>
      <c r="F66" s="11">
        <f t="shared" si="6"/>
        <v>0</v>
      </c>
      <c r="G66" s="11">
        <f t="shared" si="7"/>
        <v>0</v>
      </c>
      <c r="H66" s="11">
        <f t="shared" si="9"/>
        <v>0</v>
      </c>
      <c r="I66" s="8"/>
    </row>
    <row r="67" spans="2:9" ht="12" customHeight="1">
      <c r="B67" s="8"/>
      <c r="C67" s="26">
        <f t="shared" si="5"/>
        <v>47</v>
      </c>
      <c r="D67" s="11">
        <f t="shared" si="8"/>
        <v>0</v>
      </c>
      <c r="E67" s="11">
        <f>IF((C67&lt;=$F$10),($F$8+SUM($G$21:G66))*$F$9/12,0)</f>
        <v>0</v>
      </c>
      <c r="F67" s="11">
        <f t="shared" si="6"/>
        <v>0</v>
      </c>
      <c r="G67" s="11">
        <f t="shared" si="7"/>
        <v>0</v>
      </c>
      <c r="H67" s="11">
        <f t="shared" si="9"/>
        <v>0</v>
      </c>
      <c r="I67" s="8"/>
    </row>
    <row r="68" spans="2:9" ht="12" customHeight="1">
      <c r="B68" s="8"/>
      <c r="C68" s="26">
        <f t="shared" si="5"/>
        <v>48</v>
      </c>
      <c r="D68" s="11">
        <f t="shared" si="8"/>
        <v>0</v>
      </c>
      <c r="E68" s="11">
        <f>IF((C68&lt;=$F$10),($F$8+SUM($G$21:G67))*$F$9/12,0)</f>
        <v>0</v>
      </c>
      <c r="F68" s="11">
        <f t="shared" si="6"/>
        <v>0</v>
      </c>
      <c r="G68" s="11">
        <f t="shared" si="7"/>
        <v>0</v>
      </c>
      <c r="H68" s="11">
        <f t="shared" si="9"/>
        <v>0</v>
      </c>
      <c r="I68" s="8"/>
    </row>
    <row r="69" spans="2:9" ht="12" customHeight="1">
      <c r="B69" s="8"/>
      <c r="C69" s="26">
        <f t="shared" si="5"/>
        <v>49</v>
      </c>
      <c r="D69" s="11">
        <f t="shared" si="8"/>
        <v>0</v>
      </c>
      <c r="E69" s="11">
        <f>IF((C69&lt;=$F$10),($F$8+SUM($G$21:G68))*$F$9/12,0)</f>
        <v>0</v>
      </c>
      <c r="F69" s="11">
        <f t="shared" si="6"/>
        <v>0</v>
      </c>
      <c r="G69" s="11">
        <f t="shared" si="7"/>
        <v>0</v>
      </c>
      <c r="H69" s="11">
        <f t="shared" si="9"/>
        <v>0</v>
      </c>
      <c r="I69" s="8"/>
    </row>
    <row r="70" spans="2:9" ht="12" customHeight="1">
      <c r="B70" s="8"/>
      <c r="C70" s="26">
        <f t="shared" si="5"/>
        <v>50</v>
      </c>
      <c r="D70" s="11">
        <f t="shared" si="8"/>
        <v>0</v>
      </c>
      <c r="E70" s="11">
        <f>IF((C70&lt;=$F$10),($F$8+SUM($G$21:G69))*$F$9/12,0)</f>
        <v>0</v>
      </c>
      <c r="F70" s="11">
        <f t="shared" si="6"/>
        <v>0</v>
      </c>
      <c r="G70" s="11">
        <f t="shared" si="7"/>
        <v>0</v>
      </c>
      <c r="H70" s="11">
        <f t="shared" si="9"/>
        <v>0</v>
      </c>
      <c r="I70" s="8"/>
    </row>
    <row r="71" spans="2:9" ht="12" customHeight="1">
      <c r="B71" s="8"/>
      <c r="C71" s="26">
        <f t="shared" si="5"/>
        <v>51</v>
      </c>
      <c r="D71" s="11">
        <f t="shared" si="8"/>
        <v>0</v>
      </c>
      <c r="E71" s="11">
        <f>IF((C71&lt;=$F$10),($F$8+SUM($G$21:G70))*$F$9/12,0)</f>
        <v>0</v>
      </c>
      <c r="F71" s="11">
        <f t="shared" si="6"/>
        <v>0</v>
      </c>
      <c r="G71" s="11">
        <f t="shared" si="7"/>
        <v>0</v>
      </c>
      <c r="H71" s="11">
        <f t="shared" si="9"/>
        <v>0</v>
      </c>
      <c r="I71" s="8"/>
    </row>
    <row r="72" spans="2:9" ht="12" customHeight="1">
      <c r="B72" s="8"/>
      <c r="C72" s="26">
        <f t="shared" si="5"/>
        <v>52</v>
      </c>
      <c r="D72" s="11">
        <f t="shared" si="8"/>
        <v>0</v>
      </c>
      <c r="E72" s="11">
        <f>IF((C72&lt;=$F$10),($F$8+SUM($G$21:G71))*$F$9/12,0)</f>
        <v>0</v>
      </c>
      <c r="F72" s="11">
        <f t="shared" si="6"/>
        <v>0</v>
      </c>
      <c r="G72" s="11">
        <f t="shared" si="7"/>
        <v>0</v>
      </c>
      <c r="H72" s="11">
        <f t="shared" si="9"/>
        <v>0</v>
      </c>
      <c r="I72" s="8"/>
    </row>
    <row r="73" spans="2:9" ht="12" customHeight="1">
      <c r="B73" s="8"/>
      <c r="C73" s="26">
        <f t="shared" si="5"/>
        <v>53</v>
      </c>
      <c r="D73" s="11">
        <f t="shared" si="8"/>
        <v>0</v>
      </c>
      <c r="E73" s="11">
        <f>IF((C73&lt;=$F$10),($F$8+SUM($G$21:G72))*$F$9/12,0)</f>
        <v>0</v>
      </c>
      <c r="F73" s="11">
        <f t="shared" si="6"/>
        <v>0</v>
      </c>
      <c r="G73" s="11">
        <f t="shared" si="7"/>
        <v>0</v>
      </c>
      <c r="H73" s="11">
        <f t="shared" si="9"/>
        <v>0</v>
      </c>
      <c r="I73" s="8"/>
    </row>
    <row r="74" spans="2:9" ht="12" customHeight="1">
      <c r="B74" s="8"/>
      <c r="C74" s="26">
        <f t="shared" si="5"/>
        <v>54</v>
      </c>
      <c r="D74" s="11">
        <f t="shared" si="8"/>
        <v>0</v>
      </c>
      <c r="E74" s="11">
        <f>IF((C74&lt;=$F$10),($F$8+SUM($G$21:G73))*$F$9/12,0)</f>
        <v>0</v>
      </c>
      <c r="F74" s="11">
        <f t="shared" si="6"/>
        <v>0</v>
      </c>
      <c r="G74" s="11">
        <f t="shared" si="7"/>
        <v>0</v>
      </c>
      <c r="H74" s="11">
        <f t="shared" si="9"/>
        <v>0</v>
      </c>
      <c r="I74" s="8"/>
    </row>
    <row r="75" spans="2:9" ht="12" customHeight="1">
      <c r="B75" s="8"/>
      <c r="C75" s="26">
        <f t="shared" si="5"/>
        <v>55</v>
      </c>
      <c r="D75" s="11">
        <f t="shared" si="8"/>
        <v>0</v>
      </c>
      <c r="E75" s="11">
        <f>IF((C75&lt;=$F$10),($F$8+SUM($G$21:G74))*$F$9/12,0)</f>
        <v>0</v>
      </c>
      <c r="F75" s="11">
        <f t="shared" si="6"/>
        <v>0</v>
      </c>
      <c r="G75" s="11">
        <f t="shared" si="7"/>
        <v>0</v>
      </c>
      <c r="H75" s="11">
        <f t="shared" si="9"/>
        <v>0</v>
      </c>
      <c r="I75" s="8"/>
    </row>
    <row r="76" spans="2:9" ht="12" customHeight="1">
      <c r="B76" s="8"/>
      <c r="C76" s="26">
        <f t="shared" si="5"/>
        <v>56</v>
      </c>
      <c r="D76" s="11">
        <f t="shared" si="8"/>
        <v>0</v>
      </c>
      <c r="E76" s="11">
        <f>IF((C76&lt;=$F$10),($F$8+SUM($G$21:G75))*$F$9/12,0)</f>
        <v>0</v>
      </c>
      <c r="F76" s="11">
        <f t="shared" si="6"/>
        <v>0</v>
      </c>
      <c r="G76" s="11">
        <f t="shared" si="7"/>
        <v>0</v>
      </c>
      <c r="H76" s="11">
        <f t="shared" si="9"/>
        <v>0</v>
      </c>
      <c r="I76" s="8"/>
    </row>
    <row r="77" spans="2:9" ht="12" customHeight="1">
      <c r="B77" s="8"/>
      <c r="C77" s="26">
        <f t="shared" si="5"/>
        <v>57</v>
      </c>
      <c r="D77" s="11">
        <f t="shared" si="8"/>
        <v>0</v>
      </c>
      <c r="E77" s="11">
        <f>IF((C77&lt;=$F$10),($F$8+SUM($G$21:G76))*$F$9/12,0)</f>
        <v>0</v>
      </c>
      <c r="F77" s="11">
        <f t="shared" si="6"/>
        <v>0</v>
      </c>
      <c r="G77" s="11">
        <f t="shared" si="7"/>
        <v>0</v>
      </c>
      <c r="H77" s="11">
        <f t="shared" si="9"/>
        <v>0</v>
      </c>
      <c r="I77" s="8"/>
    </row>
    <row r="78" spans="2:9" ht="12" customHeight="1">
      <c r="B78" s="8"/>
      <c r="C78" s="26">
        <f t="shared" si="5"/>
        <v>58</v>
      </c>
      <c r="D78" s="11">
        <f t="shared" si="8"/>
        <v>0</v>
      </c>
      <c r="E78" s="11">
        <f>IF((C78&lt;=$F$10),($F$8+SUM($G$21:G77))*$F$9/12,0)</f>
        <v>0</v>
      </c>
      <c r="F78" s="11">
        <f t="shared" si="6"/>
        <v>0</v>
      </c>
      <c r="G78" s="11">
        <f t="shared" si="7"/>
        <v>0</v>
      </c>
      <c r="H78" s="11">
        <f t="shared" si="9"/>
        <v>0</v>
      </c>
      <c r="I78" s="8"/>
    </row>
    <row r="79" spans="2:9" ht="12" customHeight="1">
      <c r="B79" s="8"/>
      <c r="C79" s="26">
        <f t="shared" si="5"/>
        <v>59</v>
      </c>
      <c r="D79" s="11">
        <f t="shared" si="8"/>
        <v>0</v>
      </c>
      <c r="E79" s="11">
        <f>IF((C79&lt;=$F$10),($F$8+SUM($G$21:G78))*$F$9/12,0)</f>
        <v>0</v>
      </c>
      <c r="F79" s="11">
        <f t="shared" si="6"/>
        <v>0</v>
      </c>
      <c r="G79" s="11">
        <f t="shared" si="7"/>
        <v>0</v>
      </c>
      <c r="H79" s="11">
        <f t="shared" si="9"/>
        <v>0</v>
      </c>
      <c r="I79" s="8"/>
    </row>
    <row r="80" spans="2:9" ht="12" customHeight="1">
      <c r="B80" s="8"/>
      <c r="C80" s="26">
        <f t="shared" si="5"/>
        <v>60</v>
      </c>
      <c r="D80" s="11">
        <f t="shared" si="8"/>
        <v>0</v>
      </c>
      <c r="E80" s="11">
        <f>IF((C80&lt;=$F$10),($F$8+SUM($G$21:G79))*$F$9/12,0)</f>
        <v>0</v>
      </c>
      <c r="F80" s="11">
        <f t="shared" si="6"/>
        <v>0</v>
      </c>
      <c r="G80" s="11">
        <f t="shared" si="7"/>
        <v>0</v>
      </c>
      <c r="H80" s="11">
        <f>D80+E80+G80-F80</f>
        <v>0</v>
      </c>
      <c r="I80" s="8"/>
    </row>
    <row r="81" spans="2:9" ht="12" customHeight="1">
      <c r="B81" s="8"/>
      <c r="C81" s="26">
        <f t="shared" si="5"/>
        <v>61</v>
      </c>
      <c r="D81" s="11">
        <f t="shared" si="8"/>
        <v>0</v>
      </c>
      <c r="E81" s="11">
        <f>IF((C81&lt;=$F$10),($F$8+SUM($G$21:G80))*$F$9/12,0)</f>
        <v>0</v>
      </c>
      <c r="F81" s="11">
        <f t="shared" si="6"/>
        <v>0</v>
      </c>
      <c r="G81" s="11">
        <f t="shared" si="7"/>
        <v>0</v>
      </c>
      <c r="H81" s="11">
        <f>D81+E81+G81-F81</f>
        <v>0</v>
      </c>
      <c r="I81" s="8"/>
    </row>
    <row r="82" spans="2:9" ht="12" customHeight="1">
      <c r="B82" s="8"/>
      <c r="C82" s="8"/>
      <c r="D82" s="8"/>
      <c r="E82" s="8"/>
      <c r="F82" s="8"/>
      <c r="G82" s="8"/>
      <c r="H82" s="8"/>
      <c r="I82" s="8"/>
    </row>
  </sheetData>
  <sheetProtection/>
  <mergeCells count="15">
    <mergeCell ref="C12:E12"/>
    <mergeCell ref="C14:E14"/>
    <mergeCell ref="F14:G14"/>
    <mergeCell ref="C8:E8"/>
    <mergeCell ref="C9:E9"/>
    <mergeCell ref="C10:E10"/>
    <mergeCell ref="C11:E11"/>
    <mergeCell ref="C3:H3"/>
    <mergeCell ref="C4:H4"/>
    <mergeCell ref="C16:E16"/>
    <mergeCell ref="F16:G16"/>
    <mergeCell ref="C17:E17"/>
    <mergeCell ref="F17:G17"/>
    <mergeCell ref="C15:E15"/>
    <mergeCell ref="F15:G15"/>
  </mergeCells>
  <printOptions/>
  <pageMargins left="0.7" right="0.7" top="0.75" bottom="0.75" header="0.3" footer="0.3"/>
  <pageSetup horizontalDpi="600" verticalDpi="600" orientation="portrait" paperSize="9" scale="67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1" max="9" man="1"/>
  </rowBreaks>
  <colBreaks count="1" manualBreakCount="1">
    <brk id="9" max="2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9"/>
  <sheetViews>
    <sheetView showGridLines="0" zoomScalePageLayoutView="0" workbookViewId="0" topLeftCell="A1">
      <selection activeCell="A1" sqref="A1"/>
    </sheetView>
  </sheetViews>
  <sheetFormatPr defaultColWidth="2.75390625" defaultRowHeight="12" customHeight="1"/>
  <cols>
    <col min="1" max="1" width="6.00390625" style="1" bestFit="1" customWidth="1"/>
    <col min="2" max="2" width="133.25390625" style="35" customWidth="1"/>
    <col min="3" max="3" width="3.75390625" style="3" customWidth="1"/>
    <col min="4" max="4" width="50.875" style="10" customWidth="1"/>
    <col min="5" max="5" width="13.00390625" style="10" customWidth="1"/>
    <col min="6" max="6" width="13.875" style="10" customWidth="1"/>
    <col min="7" max="7" width="9.375" style="1" customWidth="1"/>
    <col min="8" max="8" width="10.875" style="1" customWidth="1"/>
    <col min="9" max="9" width="8.25390625" style="1" customWidth="1"/>
    <col min="10" max="10" width="9.00390625" style="1" customWidth="1"/>
    <col min="11" max="11" width="3.00390625" style="1" customWidth="1"/>
    <col min="12" max="12" width="2.75390625" style="1" customWidth="1"/>
    <col min="13" max="18" width="0" style="1" hidden="1" customWidth="1"/>
    <col min="19" max="20" width="2.75390625" style="1" customWidth="1"/>
    <col min="21" max="21" width="5.00390625" style="1" customWidth="1"/>
    <col min="22" max="26" width="4.125" style="1" bestFit="1" customWidth="1"/>
    <col min="27" max="16384" width="2.75390625" style="1" customWidth="1"/>
  </cols>
  <sheetData>
    <row r="1" spans="2:16" ht="15" customHeight="1">
      <c r="B1" s="38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</row>
    <row r="2" spans="2:44" ht="18">
      <c r="B2" s="37" t="s">
        <v>57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19.5" customHeight="1">
      <c r="B3" s="57" t="s">
        <v>42</v>
      </c>
      <c r="C3" s="29"/>
      <c r="D3" s="3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>
      <c r="B4" s="57" t="s">
        <v>47</v>
      </c>
      <c r="C4" s="29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44" ht="39" customHeight="1">
      <c r="B5" s="57" t="s">
        <v>48</v>
      </c>
      <c r="C5" s="29"/>
      <c r="D5" s="31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2:44" ht="21.75" customHeight="1">
      <c r="B6" s="57" t="s">
        <v>43</v>
      </c>
      <c r="C6" s="29"/>
      <c r="D6" s="3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ht="41.25" customHeight="1">
      <c r="B7" s="57" t="s">
        <v>46</v>
      </c>
      <c r="C7" s="29"/>
      <c r="D7" s="31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4" ht="44.25" customHeight="1">
      <c r="B8" s="57" t="s">
        <v>49</v>
      </c>
      <c r="C8" s="29"/>
      <c r="D8" s="31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9.75" customHeight="1">
      <c r="A9" s="33"/>
      <c r="B9" s="57" t="s">
        <v>44</v>
      </c>
      <c r="C9" s="29"/>
      <c r="D9" s="31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2:44" ht="27" customHeight="1">
      <c r="B10" s="57" t="s">
        <v>45</v>
      </c>
      <c r="C10" s="29"/>
      <c r="D10" s="3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2:44" ht="33.75" customHeight="1">
      <c r="B11" s="57" t="s">
        <v>50</v>
      </c>
      <c r="C11" s="29"/>
      <c r="D11" s="3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2:44" ht="21" customHeight="1">
      <c r="B12" s="57" t="s">
        <v>51</v>
      </c>
      <c r="C12" s="29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ht="33.75" customHeight="1">
      <c r="B13" s="57" t="s">
        <v>54</v>
      </c>
      <c r="C13" s="29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ht="44.25" customHeight="1">
      <c r="B14" s="57" t="s">
        <v>55</v>
      </c>
      <c r="C14" s="29"/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2:44" ht="72.75" customHeight="1">
      <c r="B15" s="57" t="s">
        <v>56</v>
      </c>
      <c r="C15" s="29"/>
      <c r="D15" s="3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ht="39" customHeight="1">
      <c r="B16" s="57" t="s">
        <v>52</v>
      </c>
    </row>
    <row r="17" ht="44.25" customHeight="1">
      <c r="B17" s="57" t="s">
        <v>53</v>
      </c>
    </row>
    <row r="18" ht="12" customHeight="1">
      <c r="B18" s="56"/>
    </row>
    <row r="19" ht="12" customHeight="1">
      <c r="B19" s="58"/>
    </row>
  </sheetData>
  <sheetProtection/>
  <printOptions/>
  <pageMargins left="0.7" right="0.7" top="0.75" bottom="0.75" header="0.3" footer="0.3"/>
  <pageSetup horizontalDpi="600" verticalDpi="600" orientation="portrait" paperSize="9" scale="81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2" min="1" max="3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26"/>
  <sheetViews>
    <sheetView showGridLines="0" zoomScale="90" zoomScaleNormal="90" zoomScalePageLayoutView="0" workbookViewId="0" topLeftCell="A1">
      <selection activeCell="A1" sqref="A1"/>
    </sheetView>
  </sheetViews>
  <sheetFormatPr defaultColWidth="2.75390625" defaultRowHeight="12" customHeight="1"/>
  <cols>
    <col min="1" max="1" width="6.00390625" style="1" bestFit="1" customWidth="1"/>
    <col min="2" max="2" width="6.00390625" style="1" customWidth="1"/>
    <col min="3" max="3" width="58.375" style="35" customWidth="1"/>
    <col min="4" max="4" width="27.125" style="35" customWidth="1"/>
    <col min="5" max="5" width="3.75390625" style="3" customWidth="1"/>
    <col min="6" max="6" width="50.875" style="10" customWidth="1"/>
    <col min="7" max="7" width="13.00390625" style="10" customWidth="1"/>
    <col min="8" max="8" width="13.875" style="10" customWidth="1"/>
    <col min="9" max="9" width="9.375" style="1" customWidth="1"/>
    <col min="10" max="10" width="10.875" style="1" customWidth="1"/>
    <col min="11" max="11" width="8.25390625" style="1" customWidth="1"/>
    <col min="12" max="12" width="9.00390625" style="1" customWidth="1"/>
    <col min="13" max="13" width="3.00390625" style="1" customWidth="1"/>
    <col min="14" max="14" width="2.75390625" style="1" customWidth="1"/>
    <col min="15" max="20" width="0" style="1" hidden="1" customWidth="1"/>
    <col min="21" max="22" width="2.75390625" style="1" customWidth="1"/>
    <col min="23" max="23" width="5.00390625" style="1" customWidth="1"/>
    <col min="24" max="28" width="4.125" style="1" bestFit="1" customWidth="1"/>
    <col min="29" max="16384" width="2.75390625" style="1" customWidth="1"/>
  </cols>
  <sheetData>
    <row r="1" spans="3:18" ht="15" customHeight="1">
      <c r="C1" s="38"/>
      <c r="D1" s="38"/>
      <c r="E1" s="29"/>
      <c r="F1" s="29"/>
      <c r="G1" s="29"/>
      <c r="H1" s="29"/>
      <c r="I1" s="29"/>
      <c r="J1" s="29"/>
      <c r="K1" s="29"/>
      <c r="L1" s="29"/>
      <c r="M1" s="30"/>
      <c r="N1" s="29"/>
      <c r="O1" s="29"/>
      <c r="P1" s="29"/>
      <c r="Q1" s="29"/>
      <c r="R1" s="29"/>
    </row>
    <row r="2" spans="2:46" ht="23.25" customHeight="1">
      <c r="B2" s="36"/>
      <c r="C2" s="83" t="s">
        <v>4</v>
      </c>
      <c r="D2" s="83"/>
      <c r="E2" s="3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ht="15.75" thickBot="1">
      <c r="B3" s="36"/>
      <c r="C3" s="84" t="s">
        <v>59</v>
      </c>
      <c r="D3" s="84"/>
      <c r="E3" s="36"/>
      <c r="F3" s="31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5">
      <c r="B4" s="36"/>
      <c r="C4" s="44" t="s">
        <v>2</v>
      </c>
      <c r="D4" s="45" t="s">
        <v>5</v>
      </c>
      <c r="E4" s="36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s="39" customFormat="1" ht="18.75" customHeight="1">
      <c r="B5" s="40"/>
      <c r="C5" s="46" t="s">
        <v>6</v>
      </c>
      <c r="D5" s="47" t="s">
        <v>58</v>
      </c>
      <c r="E5" s="40"/>
      <c r="F5" s="3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2:46" s="39" customFormat="1" ht="18.75" customHeight="1">
      <c r="B6" s="40"/>
      <c r="C6" s="46" t="s">
        <v>7</v>
      </c>
      <c r="D6" s="47" t="s">
        <v>58</v>
      </c>
      <c r="E6" s="40"/>
      <c r="F6" s="3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2:46" s="39" customFormat="1" ht="18.75" customHeight="1">
      <c r="B7" s="40"/>
      <c r="C7" s="46" t="s">
        <v>8</v>
      </c>
      <c r="D7" s="47" t="s">
        <v>58</v>
      </c>
      <c r="E7" s="40"/>
      <c r="F7" s="3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2:46" s="39" customFormat="1" ht="18.75" customHeight="1">
      <c r="B8" s="40"/>
      <c r="C8" s="46" t="s">
        <v>9</v>
      </c>
      <c r="D8" s="47" t="s">
        <v>58</v>
      </c>
      <c r="E8" s="40"/>
      <c r="F8" s="3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2:46" s="39" customFormat="1" ht="18.75" customHeight="1">
      <c r="B9" s="40"/>
      <c r="C9" s="46" t="s">
        <v>10</v>
      </c>
      <c r="D9" s="47" t="s">
        <v>58</v>
      </c>
      <c r="E9" s="40"/>
      <c r="F9" s="3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2:46" s="39" customFormat="1" ht="18.75" customHeight="1">
      <c r="B10" s="40"/>
      <c r="C10" s="46" t="s">
        <v>11</v>
      </c>
      <c r="D10" s="47" t="s">
        <v>58</v>
      </c>
      <c r="E10" s="40"/>
      <c r="F10" s="3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2:46" s="39" customFormat="1" ht="18.75" customHeight="1">
      <c r="B11" s="40"/>
      <c r="C11" s="46" t="s">
        <v>12</v>
      </c>
      <c r="D11" s="47" t="s">
        <v>58</v>
      </c>
      <c r="E11" s="40"/>
      <c r="F11" s="3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2:46" s="39" customFormat="1" ht="18.75" customHeight="1">
      <c r="B12" s="40"/>
      <c r="C12" s="46" t="s">
        <v>13</v>
      </c>
      <c r="D12" s="47" t="s">
        <v>58</v>
      </c>
      <c r="E12" s="40"/>
      <c r="F12" s="3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2:46" s="39" customFormat="1" ht="18.75" customHeight="1">
      <c r="B13" s="40"/>
      <c r="C13" s="46" t="s">
        <v>14</v>
      </c>
      <c r="D13" s="47" t="s">
        <v>58</v>
      </c>
      <c r="E13" s="40"/>
      <c r="F13" s="3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2:46" s="39" customFormat="1" ht="18.75" customHeight="1">
      <c r="B14" s="40"/>
      <c r="C14" s="46" t="s">
        <v>15</v>
      </c>
      <c r="D14" s="47" t="s">
        <v>58</v>
      </c>
      <c r="E14" s="40"/>
      <c r="F14" s="3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2:46" s="39" customFormat="1" ht="18.75" customHeight="1">
      <c r="B15" s="40"/>
      <c r="C15" s="46" t="s">
        <v>16</v>
      </c>
      <c r="D15" s="47" t="s">
        <v>58</v>
      </c>
      <c r="E15" s="40"/>
      <c r="F15" s="3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2:46" s="39" customFormat="1" ht="18.75" customHeight="1">
      <c r="B16" s="40"/>
      <c r="C16" s="46" t="s">
        <v>17</v>
      </c>
      <c r="D16" s="47" t="s">
        <v>58</v>
      </c>
      <c r="E16" s="40"/>
      <c r="F16" s="3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2:46" s="39" customFormat="1" ht="18.75" customHeight="1">
      <c r="B17" s="40"/>
      <c r="C17" s="46" t="s">
        <v>18</v>
      </c>
      <c r="D17" s="47" t="s">
        <v>58</v>
      </c>
      <c r="E17" s="40"/>
      <c r="F17" s="3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2:46" s="39" customFormat="1" ht="18.75" customHeight="1">
      <c r="B18" s="40"/>
      <c r="C18" s="46" t="s">
        <v>19</v>
      </c>
      <c r="D18" s="47" t="s">
        <v>58</v>
      </c>
      <c r="E18" s="40"/>
      <c r="F18" s="3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2:46" s="39" customFormat="1" ht="18.75" customHeight="1">
      <c r="B19" s="40"/>
      <c r="C19" s="46" t="s">
        <v>20</v>
      </c>
      <c r="D19" s="47" t="s">
        <v>58</v>
      </c>
      <c r="E19" s="40"/>
      <c r="F19" s="3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2:46" s="39" customFormat="1" ht="18.75" customHeight="1">
      <c r="B20" s="40"/>
      <c r="C20" s="46" t="s">
        <v>21</v>
      </c>
      <c r="D20" s="47" t="s">
        <v>58</v>
      </c>
      <c r="E20" s="40"/>
      <c r="F20" s="3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46" s="39" customFormat="1" ht="18.75" customHeight="1">
      <c r="B21" s="40"/>
      <c r="C21" s="48" t="s">
        <v>22</v>
      </c>
      <c r="D21" s="47" t="s">
        <v>58</v>
      </c>
      <c r="E21" s="40"/>
      <c r="F21" s="3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2:46" s="39" customFormat="1" ht="18.75" customHeight="1">
      <c r="B22" s="40"/>
      <c r="C22" s="46" t="s">
        <v>23</v>
      </c>
      <c r="D22" s="47" t="s">
        <v>58</v>
      </c>
      <c r="E22" s="40"/>
      <c r="F22" s="3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2:46" s="39" customFormat="1" ht="18.75" customHeight="1">
      <c r="B23" s="40"/>
      <c r="C23" s="46" t="s">
        <v>24</v>
      </c>
      <c r="D23" s="47" t="s">
        <v>58</v>
      </c>
      <c r="E23" s="40"/>
      <c r="F23" s="3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2:46" s="39" customFormat="1" ht="18.75" customHeight="1">
      <c r="B24" s="40"/>
      <c r="C24" s="46" t="s">
        <v>25</v>
      </c>
      <c r="D24" s="47" t="s">
        <v>58</v>
      </c>
      <c r="E24" s="40"/>
      <c r="F24" s="3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39" customFormat="1" ht="18.75" customHeight="1">
      <c r="A25" s="43"/>
      <c r="B25" s="40"/>
      <c r="C25" s="46" t="s">
        <v>26</v>
      </c>
      <c r="D25" s="47" t="s">
        <v>58</v>
      </c>
      <c r="E25" s="40"/>
      <c r="F25" s="3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2:5" ht="12.75">
      <c r="B26" s="36"/>
      <c r="C26" s="34"/>
      <c r="D26" s="34"/>
      <c r="E26" s="36"/>
    </row>
  </sheetData>
  <sheetProtection/>
  <mergeCells count="2">
    <mergeCell ref="C2:D2"/>
    <mergeCell ref="C3:D3"/>
  </mergeCells>
  <hyperlinks>
    <hyperlink ref="D6" r:id="rId1" display="ссылка"/>
    <hyperlink ref="D7" r:id="rId2" display="ссылка"/>
    <hyperlink ref="D11" r:id="rId3" display="ссылка"/>
    <hyperlink ref="D10" r:id="rId4" display="ссылка"/>
    <hyperlink ref="D9" r:id="rId5" display="ссылка"/>
    <hyperlink ref="D8" r:id="rId6" display="ссылка"/>
    <hyperlink ref="D5" r:id="rId7" display="ссылка"/>
    <hyperlink ref="D18" r:id="rId8" display="ссылка"/>
    <hyperlink ref="D16" r:id="rId9" display="ссылка"/>
    <hyperlink ref="D15" r:id="rId10" display="ссылка"/>
    <hyperlink ref="D14" r:id="rId11" display="ссылка"/>
    <hyperlink ref="D13" r:id="rId12" display="ссылка"/>
    <hyperlink ref="D12" r:id="rId13" display="ссылка"/>
    <hyperlink ref="D17" r:id="rId14" display="ссылка"/>
    <hyperlink ref="D23" r:id="rId15" display="ссылка"/>
    <hyperlink ref="D22" r:id="rId16" display="ссылка"/>
    <hyperlink ref="D21" r:id="rId17" display="ссылка"/>
    <hyperlink ref="D20" r:id="rId18" display="ссылка"/>
    <hyperlink ref="D19" r:id="rId19" display="ссылка"/>
    <hyperlink ref="D24" r:id="rId20" display="ссылка"/>
    <hyperlink ref="D25" r:id="rId21" display="ссылка"/>
  </hyperlinks>
  <printOptions/>
  <pageMargins left="0.7" right="0.7" top="0.75" bottom="0.75" header="0.3" footer="0.3"/>
  <pageSetup horizontalDpi="600" verticalDpi="600" orientation="portrait" paperSize="9" scale="93" r:id="rId22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2010-09-09T06:28:22Z</cp:lastPrinted>
  <dcterms:created xsi:type="dcterms:W3CDTF">2003-10-18T11:05:50Z</dcterms:created>
  <dcterms:modified xsi:type="dcterms:W3CDTF">2021-03-17T10:20:49Z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