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Невозврат полной суммы средств" sheetId="1" r:id="rId1"/>
    <sheet name="Частичный невозврат средств" sheetId="2" r:id="rId2"/>
  </sheets>
  <definedNames>
    <definedName name="_xlnm.Print_Area" localSheetId="0">'Невозврат полной суммы средств'!$C$3:$BE$23</definedName>
    <definedName name="_xlnm.Print_Area" localSheetId="1">'Частичный невозврат средств'!$C$3:$BE$34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B11" authorId="0">
      <text>
        <r>
          <rPr>
            <b/>
            <sz val="8"/>
            <rFont val="Tahoma"/>
            <family val="0"/>
          </rPr>
          <t>Моментом возникновения задолженности, при проведении расчета, будет считаться дата, следующая за указанной в данной графе</t>
        </r>
      </text>
    </comment>
    <comment ref="AQ11" authorId="0">
      <text>
        <r>
          <rPr>
            <b/>
            <sz val="8"/>
            <rFont val="Tahoma"/>
            <family val="0"/>
          </rPr>
          <t>Заполняется только в случае  предоставления бюджетного кредита.</t>
        </r>
      </text>
    </comment>
    <comment ref="AG11" authorId="0">
      <text>
        <r>
          <rPr>
            <b/>
            <sz val="8"/>
            <rFont val="Tahoma"/>
            <family val="0"/>
          </rPr>
          <t>Введите дату фактического возврата средств</t>
        </r>
      </text>
    </comment>
    <comment ref="BH16" authorId="0">
      <text>
        <r>
          <rPr>
            <b/>
            <sz val="8"/>
            <rFont val="Tahoma"/>
            <family val="0"/>
          </rPr>
          <t>выберите из списка вид неиспользованных обязательств</t>
        </r>
      </text>
    </comment>
  </commentList>
</comments>
</file>

<file path=xl/comments2.xml><?xml version="1.0" encoding="utf-8"?>
<comments xmlns="http://schemas.openxmlformats.org/spreadsheetml/2006/main">
  <authors>
    <author>shimanovich</author>
  </authors>
  <commentList>
    <comment ref="T11" authorId="0">
      <text>
        <r>
          <rPr>
            <b/>
            <sz val="8"/>
            <rFont val="Tahoma"/>
            <family val="0"/>
          </rPr>
          <t>Моментом возникновения задолженности, при проведении расчета, будет считаться дата, следующая за указанной в данной графе.</t>
        </r>
      </text>
    </comment>
    <comment ref="Y11" authorId="0">
      <text>
        <r>
          <rPr>
            <b/>
            <sz val="8"/>
            <rFont val="Tahoma"/>
            <family val="0"/>
          </rPr>
          <t>Введите дату фактического возврата средств</t>
        </r>
      </text>
    </comment>
    <comment ref="AM11" authorId="0">
      <text>
        <r>
          <rPr>
            <b/>
            <sz val="8"/>
            <rFont val="Tahoma"/>
            <family val="0"/>
          </rPr>
          <t>Только при предоставления бюджетного кредита заполняется данная ячейка.</t>
        </r>
      </text>
    </comment>
    <comment ref="Y28" authorId="0">
      <text>
        <r>
          <rPr>
            <b/>
            <sz val="8"/>
            <rFont val="Tahoma"/>
            <family val="0"/>
          </rPr>
          <t>Введите дату последнего возврата или дату, по состоянию на которую составляется расчет</t>
        </r>
      </text>
    </comment>
    <comment ref="BH12" authorId="0">
      <text>
        <r>
          <rPr>
            <b/>
            <sz val="8"/>
            <rFont val="Tahoma"/>
            <family val="0"/>
          </rPr>
          <t>выберите из списка вид неиспользованных обязательств</t>
        </r>
      </text>
    </comment>
  </commentList>
</comments>
</file>

<file path=xl/sharedStrings.xml><?xml version="1.0" encoding="utf-8"?>
<sst xmlns="http://schemas.openxmlformats.org/spreadsheetml/2006/main" count="88" uniqueCount="27">
  <si>
    <t>г.</t>
  </si>
  <si>
    <t>Расчет пени за пользование бюджетными средствами</t>
  </si>
  <si>
    <t>Синий цвет обозначает, что заполнение данных ячеек происходит автоматически</t>
  </si>
  <si>
    <t>по</t>
  </si>
  <si>
    <t>наименование документа</t>
  </si>
  <si>
    <t>№</t>
  </si>
  <si>
    <t>"</t>
  </si>
  <si>
    <t>№ п.п.</t>
  </si>
  <si>
    <t>Номер платежного поручения</t>
  </si>
  <si>
    <t>Сумма % за пользование  средствами, руб.</t>
  </si>
  <si>
    <t>Ставка пени , %</t>
  </si>
  <si>
    <t>Ставка рефинансиро- вания НБ РБ на дату оплаты</t>
  </si>
  <si>
    <t>Просрочка, дней</t>
  </si>
  <si>
    <t>Дата, по  которую исчисляется просрочка</t>
  </si>
  <si>
    <t>Дата оплаты по договору</t>
  </si>
  <si>
    <t xml:space="preserve">Сумма по договору, руб. </t>
  </si>
  <si>
    <t>Общая сумма по расчету составляет</t>
  </si>
  <si>
    <t>руб.</t>
  </si>
  <si>
    <t>Сумма поступлений, руб.</t>
  </si>
  <si>
    <t>Сумма, на которую начисляется пеня, руб.</t>
  </si>
  <si>
    <t>Сумма пени, руб.</t>
  </si>
  <si>
    <t>х</t>
  </si>
  <si>
    <t xml:space="preserve">Не оплачено по состоянию на </t>
  </si>
  <si>
    <t>по поставке товара (продукции)</t>
  </si>
  <si>
    <t>по выполнению работ, оказанию услуг</t>
  </si>
  <si>
    <t>по поставке товаров (продукции), выполнении работ, оказании услуг военного назначения по государственному оборонному заказу</t>
  </si>
  <si>
    <t>ИТОГО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</si>
</sst>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  <numFmt numFmtId="185" formatCode="0.0%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12"/>
      <color indexed="48"/>
      <name val="Tahoma"/>
      <family val="2"/>
    </font>
    <font>
      <b/>
      <sz val="7"/>
      <name val="Tahoma"/>
      <family val="2"/>
    </font>
    <font>
      <sz val="8"/>
      <color indexed="43"/>
      <name val="Tahoma"/>
      <family val="2"/>
    </font>
    <font>
      <sz val="8"/>
      <color indexed="48"/>
      <name val="Tahoma"/>
      <family val="2"/>
    </font>
    <font>
      <b/>
      <sz val="8"/>
      <color indexed="48"/>
      <name val="Tahoma"/>
      <family val="2"/>
    </font>
    <font>
      <b/>
      <sz val="7"/>
      <color indexed="48"/>
      <name val="Tahoma"/>
      <family val="2"/>
    </font>
    <font>
      <b/>
      <sz val="9"/>
      <name val="Times New Roman CYR"/>
      <family val="1"/>
    </font>
    <font>
      <sz val="12"/>
      <color indexed="43"/>
      <name val="Tahoma"/>
      <family val="2"/>
    </font>
    <font>
      <b/>
      <sz val="8"/>
      <color indexed="4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6">
      <alignment horizontal="center" vertical="center" wrapText="1"/>
      <protection/>
    </xf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19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>
      <alignment vertical="center"/>
    </xf>
    <xf numFmtId="0" fontId="3" fillId="34" borderId="20" xfId="0" applyFont="1" applyFill="1" applyBorder="1" applyAlignment="1" applyProtection="1">
      <alignment vertical="center"/>
      <protection hidden="1"/>
    </xf>
    <xf numFmtId="170" fontId="3" fillId="33" borderId="0" xfId="43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top"/>
      <protection hidden="1"/>
    </xf>
    <xf numFmtId="14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center"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 applyProtection="1">
      <alignment vertical="center"/>
      <protection hidden="1"/>
    </xf>
    <xf numFmtId="0" fontId="3" fillId="34" borderId="23" xfId="0" applyFont="1" applyFill="1" applyBorder="1" applyAlignment="1" applyProtection="1">
      <alignment vertical="center"/>
      <protection hidden="1"/>
    </xf>
    <xf numFmtId="0" fontId="5" fillId="34" borderId="20" xfId="0" applyFont="1" applyFill="1" applyBorder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3" fillId="35" borderId="6" xfId="0" applyFont="1" applyFill="1" applyBorder="1" applyAlignment="1" applyProtection="1">
      <alignment vertical="center" wrapText="1"/>
      <protection hidden="1"/>
    </xf>
    <xf numFmtId="0" fontId="15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Border="1" applyAlignment="1" applyProtection="1">
      <alignment vertical="center"/>
      <protection hidden="1"/>
    </xf>
    <xf numFmtId="0" fontId="10" fillId="36" borderId="0" xfId="0" applyFont="1" applyFill="1" applyAlignment="1" applyProtection="1">
      <alignment horizontal="left"/>
      <protection hidden="1"/>
    </xf>
    <xf numFmtId="0" fontId="10" fillId="36" borderId="0" xfId="0" applyFont="1" applyFill="1" applyAlignment="1" applyProtection="1">
      <alignment/>
      <protection hidden="1"/>
    </xf>
    <xf numFmtId="171" fontId="10" fillId="32" borderId="0" xfId="0" applyNumberFormat="1" applyFont="1" applyFill="1" applyAlignment="1" applyProtection="1">
      <alignment vertical="center"/>
      <protection hidden="1"/>
    </xf>
    <xf numFmtId="0" fontId="10" fillId="32" borderId="0" xfId="0" applyNumberFormat="1" applyFont="1" applyFill="1" applyAlignment="1" applyProtection="1">
      <alignment vertical="center"/>
      <protection hidden="1"/>
    </xf>
    <xf numFmtId="0" fontId="10" fillId="36" borderId="0" xfId="0" applyFont="1" applyFill="1" applyAlignment="1" applyProtection="1">
      <alignment horizontal="left"/>
      <protection locked="0"/>
    </xf>
    <xf numFmtId="0" fontId="10" fillId="36" borderId="0" xfId="0" applyFont="1" applyFill="1" applyAlignment="1" applyProtection="1">
      <alignment/>
      <protection locked="0"/>
    </xf>
    <xf numFmtId="0" fontId="16" fillId="36" borderId="0" xfId="49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Border="1" applyAlignment="1" applyProtection="1">
      <alignment/>
      <protection locked="0"/>
    </xf>
    <xf numFmtId="14" fontId="3" fillId="33" borderId="6" xfId="0" applyNumberFormat="1" applyFont="1" applyFill="1" applyBorder="1" applyAlignment="1" applyProtection="1">
      <alignment horizontal="center" vertical="center"/>
      <protection hidden="1"/>
    </xf>
    <xf numFmtId="169" fontId="11" fillId="33" borderId="6" xfId="0" applyNumberFormat="1" applyFont="1" applyFill="1" applyBorder="1" applyAlignment="1" applyProtection="1">
      <alignment horizontal="center" vertical="center"/>
      <protection hidden="1"/>
    </xf>
    <xf numFmtId="185" fontId="3" fillId="33" borderId="6" xfId="0" applyNumberFormat="1" applyFont="1" applyFill="1" applyBorder="1" applyAlignment="1" applyProtection="1">
      <alignment horizontal="center" vertical="center"/>
      <protection hidden="1"/>
    </xf>
    <xf numFmtId="10" fontId="3" fillId="33" borderId="6" xfId="0" applyNumberFormat="1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 hidden="1"/>
    </xf>
    <xf numFmtId="0" fontId="3" fillId="37" borderId="27" xfId="0" applyFont="1" applyFill="1" applyBorder="1" applyAlignment="1" applyProtection="1">
      <alignment horizontal="center" vertical="center" wrapText="1"/>
      <protection hidden="1"/>
    </xf>
    <xf numFmtId="0" fontId="3" fillId="37" borderId="20" xfId="0" applyFont="1" applyFill="1" applyBorder="1" applyAlignment="1" applyProtection="1">
      <alignment horizontal="center" vertical="center" wrapText="1"/>
      <protection hidden="1"/>
    </xf>
    <xf numFmtId="0" fontId="3" fillId="37" borderId="23" xfId="0" applyFont="1" applyFill="1" applyBorder="1" applyAlignment="1" applyProtection="1">
      <alignment horizontal="center" vertical="center" wrapText="1"/>
      <protection hidden="1"/>
    </xf>
    <xf numFmtId="0" fontId="3" fillId="37" borderId="28" xfId="0" applyFont="1" applyFill="1" applyBorder="1" applyAlignment="1" applyProtection="1">
      <alignment horizontal="center" vertical="center" wrapText="1"/>
      <protection hidden="1"/>
    </xf>
    <xf numFmtId="0" fontId="3" fillId="37" borderId="0" xfId="0" applyFont="1" applyFill="1" applyBorder="1" applyAlignment="1" applyProtection="1">
      <alignment horizontal="center" vertical="center" wrapText="1"/>
      <protection hidden="1"/>
    </xf>
    <xf numFmtId="0" fontId="3" fillId="37" borderId="29" xfId="0" applyFont="1" applyFill="1" applyBorder="1" applyAlignment="1" applyProtection="1">
      <alignment horizontal="center" vertical="center" wrapText="1"/>
      <protection hidden="1"/>
    </xf>
    <xf numFmtId="0" fontId="3" fillId="37" borderId="21" xfId="0" applyFont="1" applyFill="1" applyBorder="1" applyAlignment="1" applyProtection="1">
      <alignment horizontal="center" vertical="center" wrapText="1"/>
      <protection hidden="1"/>
    </xf>
    <xf numFmtId="0" fontId="3" fillId="37" borderId="19" xfId="0" applyFont="1" applyFill="1" applyBorder="1" applyAlignment="1" applyProtection="1">
      <alignment horizontal="center" vertical="center" wrapText="1"/>
      <protection hidden="1"/>
    </xf>
    <xf numFmtId="0" fontId="3" fillId="37" borderId="22" xfId="0" applyFont="1" applyFill="1" applyBorder="1" applyAlignment="1" applyProtection="1">
      <alignment horizontal="center" vertical="center" wrapText="1"/>
      <protection hidden="1"/>
    </xf>
    <xf numFmtId="0" fontId="3" fillId="34" borderId="6" xfId="0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left" vertical="center" wrapText="1"/>
      <protection hidden="1"/>
    </xf>
    <xf numFmtId="0" fontId="3" fillId="34" borderId="26" xfId="0" applyFont="1" applyFill="1" applyBorder="1" applyAlignment="1" applyProtection="1">
      <alignment horizontal="left" vertical="center" wrapText="1"/>
      <protection hidden="1"/>
    </xf>
    <xf numFmtId="0" fontId="3" fillId="34" borderId="25" xfId="0" applyFont="1" applyFill="1" applyBorder="1" applyAlignment="1" applyProtection="1">
      <alignment horizontal="left" vertical="center" wrapText="1"/>
      <protection hidden="1"/>
    </xf>
    <xf numFmtId="169" fontId="3" fillId="33" borderId="6" xfId="0" applyNumberFormat="1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>
      <alignment horizontal="right" vertical="center"/>
    </xf>
    <xf numFmtId="0" fontId="6" fillId="34" borderId="20" xfId="0" applyFont="1" applyFill="1" applyBorder="1" applyAlignment="1">
      <alignment horizontal="center" vertical="top"/>
    </xf>
    <xf numFmtId="0" fontId="8" fillId="32" borderId="0" xfId="0" applyFont="1" applyFill="1" applyAlignment="1" applyProtection="1">
      <alignment horizontal="center" vertical="center"/>
      <protection hidden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5" fillId="34" borderId="27" xfId="0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right" vertical="center"/>
    </xf>
    <xf numFmtId="169" fontId="12" fillId="34" borderId="30" xfId="0" applyNumberFormat="1" applyFont="1" applyFill="1" applyBorder="1" applyAlignment="1" applyProtection="1">
      <alignment horizontal="right" vertical="center"/>
      <protection hidden="1"/>
    </xf>
    <xf numFmtId="0" fontId="3" fillId="37" borderId="20" xfId="0" applyFont="1" applyFill="1" applyBorder="1" applyAlignment="1" applyProtection="1" quotePrefix="1">
      <alignment horizontal="center" vertical="center" wrapText="1"/>
      <protection hidden="1"/>
    </xf>
    <xf numFmtId="0" fontId="3" fillId="37" borderId="23" xfId="0" applyFont="1" applyFill="1" applyBorder="1" applyAlignment="1" applyProtection="1" quotePrefix="1">
      <alignment horizontal="center" vertical="center" wrapText="1"/>
      <protection hidden="1"/>
    </xf>
    <xf numFmtId="0" fontId="3" fillId="37" borderId="28" xfId="0" applyFont="1" applyFill="1" applyBorder="1" applyAlignment="1" applyProtection="1" quotePrefix="1">
      <alignment horizontal="center" vertical="center" wrapText="1"/>
      <protection hidden="1"/>
    </xf>
    <xf numFmtId="0" fontId="3" fillId="37" borderId="0" xfId="0" applyFont="1" applyFill="1" applyBorder="1" applyAlignment="1" applyProtection="1" quotePrefix="1">
      <alignment horizontal="center" vertical="center" wrapText="1"/>
      <protection hidden="1"/>
    </xf>
    <xf numFmtId="0" fontId="3" fillId="37" borderId="29" xfId="0" applyFont="1" applyFill="1" applyBorder="1" applyAlignment="1" applyProtection="1" quotePrefix="1">
      <alignment horizontal="center" vertical="center" wrapText="1"/>
      <protection hidden="1"/>
    </xf>
    <xf numFmtId="0" fontId="3" fillId="37" borderId="21" xfId="0" applyFont="1" applyFill="1" applyBorder="1" applyAlignment="1" applyProtection="1" quotePrefix="1">
      <alignment horizontal="center" vertical="center" wrapText="1"/>
      <protection hidden="1"/>
    </xf>
    <xf numFmtId="0" fontId="3" fillId="37" borderId="19" xfId="0" applyFont="1" applyFill="1" applyBorder="1" applyAlignment="1" applyProtection="1" quotePrefix="1">
      <alignment horizontal="center" vertical="center" wrapText="1"/>
      <protection hidden="1"/>
    </xf>
    <xf numFmtId="0" fontId="3" fillId="37" borderId="22" xfId="0" applyFont="1" applyFill="1" applyBorder="1" applyAlignment="1" applyProtection="1" quotePrefix="1">
      <alignment horizontal="center" vertical="center" wrapText="1"/>
      <protection hidden="1"/>
    </xf>
    <xf numFmtId="10" fontId="3" fillId="33" borderId="24" xfId="0" applyNumberFormat="1" applyFont="1" applyFill="1" applyBorder="1" applyAlignment="1" applyProtection="1">
      <alignment horizontal="center" vertical="center"/>
      <protection hidden="1"/>
    </xf>
    <xf numFmtId="10" fontId="3" fillId="33" borderId="26" xfId="0" applyNumberFormat="1" applyFont="1" applyFill="1" applyBorder="1" applyAlignment="1" applyProtection="1">
      <alignment horizontal="center" vertical="center"/>
      <protection hidden="1"/>
    </xf>
    <xf numFmtId="10" fontId="3" fillId="33" borderId="25" xfId="0" applyNumberFormat="1" applyFont="1" applyFill="1" applyBorder="1" applyAlignment="1" applyProtection="1">
      <alignment horizontal="center" vertical="center"/>
      <protection hidden="1"/>
    </xf>
    <xf numFmtId="169" fontId="11" fillId="33" borderId="24" xfId="0" applyNumberFormat="1" applyFont="1" applyFill="1" applyBorder="1" applyAlignment="1" applyProtection="1">
      <alignment horizontal="center" vertical="center"/>
      <protection hidden="1"/>
    </xf>
    <xf numFmtId="169" fontId="11" fillId="33" borderId="26" xfId="0" applyNumberFormat="1" applyFont="1" applyFill="1" applyBorder="1" applyAlignment="1" applyProtection="1">
      <alignment horizontal="center" vertical="center"/>
      <protection hidden="1"/>
    </xf>
    <xf numFmtId="169" fontId="11" fillId="33" borderId="25" xfId="0" applyNumberFormat="1" applyFont="1" applyFill="1" applyBorder="1" applyAlignment="1" applyProtection="1">
      <alignment horizontal="center" vertical="center"/>
      <protection hidden="1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0" fontId="5" fillId="34" borderId="25" xfId="0" applyFont="1" applyFill="1" applyBorder="1" applyAlignment="1" applyProtection="1">
      <alignment horizontal="center" vertical="center"/>
      <protection hidden="1"/>
    </xf>
    <xf numFmtId="14" fontId="13" fillId="34" borderId="26" xfId="0" applyNumberFormat="1" applyFont="1" applyFill="1" applyBorder="1" applyAlignment="1" applyProtection="1">
      <alignment horizontal="center" vertical="center" wrapText="1"/>
      <protection hidden="1"/>
    </xf>
    <xf numFmtId="14" fontId="13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24" xfId="0" applyFont="1" applyFill="1" applyBorder="1" applyAlignment="1" applyProtection="1">
      <alignment horizontal="right" vertical="center" wrapText="1"/>
      <protection hidden="1"/>
    </xf>
    <xf numFmtId="0" fontId="9" fillId="34" borderId="26" xfId="0" applyFont="1" applyFill="1" applyBorder="1" applyAlignment="1" applyProtection="1">
      <alignment horizontal="right" vertical="center" wrapText="1"/>
      <protection hidden="1"/>
    </xf>
    <xf numFmtId="10" fontId="5" fillId="33" borderId="24" xfId="0" applyNumberFormat="1" applyFont="1" applyFill="1" applyBorder="1" applyAlignment="1" applyProtection="1">
      <alignment horizontal="center" vertical="center"/>
      <protection hidden="1"/>
    </xf>
    <xf numFmtId="10" fontId="5" fillId="33" borderId="26" xfId="0" applyNumberFormat="1" applyFont="1" applyFill="1" applyBorder="1" applyAlignment="1" applyProtection="1">
      <alignment horizontal="center" vertical="center"/>
      <protection hidden="1"/>
    </xf>
    <xf numFmtId="10" fontId="5" fillId="33" borderId="25" xfId="0" applyNumberFormat="1" applyFont="1" applyFill="1" applyBorder="1" applyAlignment="1" applyProtection="1">
      <alignment horizontal="center" vertical="center"/>
      <protection hidden="1"/>
    </xf>
    <xf numFmtId="169" fontId="5" fillId="33" borderId="24" xfId="0" applyNumberFormat="1" applyFont="1" applyFill="1" applyBorder="1" applyAlignment="1" applyProtection="1">
      <alignment horizontal="center" vertical="center"/>
      <protection hidden="1"/>
    </xf>
    <xf numFmtId="169" fontId="5" fillId="33" borderId="26" xfId="0" applyNumberFormat="1" applyFont="1" applyFill="1" applyBorder="1" applyAlignment="1" applyProtection="1">
      <alignment horizontal="center" vertical="center"/>
      <protection hidden="1"/>
    </xf>
    <xf numFmtId="169" fontId="5" fillId="33" borderId="25" xfId="0" applyNumberFormat="1" applyFont="1" applyFill="1" applyBorder="1" applyAlignment="1" applyProtection="1">
      <alignment horizontal="center" vertical="center"/>
      <protection hidden="1"/>
    </xf>
    <xf numFmtId="14" fontId="5" fillId="33" borderId="6" xfId="0" applyNumberFormat="1" applyFont="1" applyFill="1" applyBorder="1" applyAlignment="1" applyProtection="1">
      <alignment horizontal="center" vertical="center"/>
      <protection hidden="1"/>
    </xf>
    <xf numFmtId="169" fontId="5" fillId="33" borderId="6" xfId="0" applyNumberFormat="1" applyFont="1" applyFill="1" applyBorder="1" applyAlignment="1" applyProtection="1">
      <alignment horizontal="center" vertical="center"/>
      <protection hidden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169" fontId="12" fillId="33" borderId="24" xfId="0" applyNumberFormat="1" applyFont="1" applyFill="1" applyBorder="1" applyAlignment="1" applyProtection="1">
      <alignment horizontal="center" vertical="center"/>
      <protection hidden="1"/>
    </xf>
    <xf numFmtId="169" fontId="12" fillId="33" borderId="26" xfId="0" applyNumberFormat="1" applyFont="1" applyFill="1" applyBorder="1" applyAlignment="1" applyProtection="1">
      <alignment horizontal="center" vertical="center"/>
      <protection hidden="1"/>
    </xf>
    <xf numFmtId="169" fontId="12" fillId="33" borderId="25" xfId="0" applyNumberFormat="1" applyFont="1" applyFill="1" applyBorder="1" applyAlignment="1" applyProtection="1">
      <alignment horizontal="center" vertical="center"/>
      <protection hidden="1"/>
    </xf>
    <xf numFmtId="9" fontId="5" fillId="33" borderId="6" xfId="0" applyNumberFormat="1" applyFont="1" applyFill="1" applyBorder="1" applyAlignment="1" applyProtection="1">
      <alignment horizontal="center" vertical="center"/>
      <protection hidden="1"/>
    </xf>
    <xf numFmtId="169" fontId="12" fillId="33" borderId="6" xfId="0" applyNumberFormat="1" applyFont="1" applyFill="1" applyBorder="1" applyAlignment="1" applyProtection="1">
      <alignment horizontal="center" vertical="center"/>
      <protection hidden="1"/>
    </xf>
    <xf numFmtId="0" fontId="3" fillId="38" borderId="27" xfId="0" applyFont="1" applyFill="1" applyBorder="1" applyAlignment="1" applyProtection="1">
      <alignment horizontal="center" vertical="center" wrapText="1"/>
      <protection hidden="1"/>
    </xf>
    <xf numFmtId="0" fontId="3" fillId="38" borderId="20" xfId="0" applyFont="1" applyFill="1" applyBorder="1" applyAlignment="1" applyProtection="1">
      <alignment horizontal="center" vertical="center" wrapText="1"/>
      <protection hidden="1"/>
    </xf>
    <xf numFmtId="0" fontId="3" fillId="38" borderId="23" xfId="0" applyFont="1" applyFill="1" applyBorder="1" applyAlignment="1" applyProtection="1">
      <alignment horizontal="center" vertical="center" wrapText="1"/>
      <protection hidden="1"/>
    </xf>
    <xf numFmtId="0" fontId="3" fillId="38" borderId="28" xfId="0" applyFont="1" applyFill="1" applyBorder="1" applyAlignment="1" applyProtection="1">
      <alignment horizontal="center" vertical="center" wrapText="1"/>
      <protection hidden="1"/>
    </xf>
    <xf numFmtId="0" fontId="3" fillId="38" borderId="0" xfId="0" applyFont="1" applyFill="1" applyBorder="1" applyAlignment="1" applyProtection="1">
      <alignment horizontal="center" vertical="center" wrapText="1"/>
      <protection hidden="1"/>
    </xf>
    <xf numFmtId="0" fontId="3" fillId="38" borderId="29" xfId="0" applyFont="1" applyFill="1" applyBorder="1" applyAlignment="1" applyProtection="1">
      <alignment horizontal="center" vertical="center" wrapText="1"/>
      <protection hidden="1"/>
    </xf>
    <xf numFmtId="0" fontId="3" fillId="38" borderId="21" xfId="0" applyFont="1" applyFill="1" applyBorder="1" applyAlignment="1" applyProtection="1">
      <alignment horizontal="center" vertical="center" wrapText="1"/>
      <protection hidden="1"/>
    </xf>
    <xf numFmtId="0" fontId="3" fillId="38" borderId="19" xfId="0" applyFont="1" applyFill="1" applyBorder="1" applyAlignment="1" applyProtection="1">
      <alignment horizontal="center" vertical="center" wrapText="1"/>
      <protection hidden="1"/>
    </xf>
    <xf numFmtId="0" fontId="3" fillId="38" borderId="22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3" fillId="38" borderId="20" xfId="0" applyFont="1" applyFill="1" applyBorder="1" applyAlignment="1" applyProtection="1" quotePrefix="1">
      <alignment horizontal="center" vertical="center" wrapText="1"/>
      <protection hidden="1"/>
    </xf>
    <xf numFmtId="0" fontId="3" fillId="38" borderId="23" xfId="0" applyFont="1" applyFill="1" applyBorder="1" applyAlignment="1" applyProtection="1" quotePrefix="1">
      <alignment horizontal="center" vertical="center" wrapText="1"/>
      <protection hidden="1"/>
    </xf>
    <xf numFmtId="0" fontId="3" fillId="38" borderId="28" xfId="0" applyFont="1" applyFill="1" applyBorder="1" applyAlignment="1" applyProtection="1" quotePrefix="1">
      <alignment horizontal="center" vertical="center" wrapText="1"/>
      <protection hidden="1"/>
    </xf>
    <xf numFmtId="0" fontId="3" fillId="38" borderId="0" xfId="0" applyFont="1" applyFill="1" applyBorder="1" applyAlignment="1" applyProtection="1" quotePrefix="1">
      <alignment horizontal="center" vertical="center" wrapText="1"/>
      <protection hidden="1"/>
    </xf>
    <xf numFmtId="0" fontId="3" fillId="38" borderId="29" xfId="0" applyFont="1" applyFill="1" applyBorder="1" applyAlignment="1" applyProtection="1" quotePrefix="1">
      <alignment horizontal="center" vertical="center" wrapText="1"/>
      <protection hidden="1"/>
    </xf>
    <xf numFmtId="0" fontId="3" fillId="38" borderId="21" xfId="0" applyFont="1" applyFill="1" applyBorder="1" applyAlignment="1" applyProtection="1" quotePrefix="1">
      <alignment horizontal="center" vertical="center" wrapText="1"/>
      <protection hidden="1"/>
    </xf>
    <xf numFmtId="0" fontId="3" fillId="38" borderId="19" xfId="0" applyFont="1" applyFill="1" applyBorder="1" applyAlignment="1" applyProtection="1" quotePrefix="1">
      <alignment horizontal="center" vertical="center" wrapText="1"/>
      <protection hidden="1"/>
    </xf>
    <xf numFmtId="0" fontId="3" fillId="38" borderId="22" xfId="0" applyFont="1" applyFill="1" applyBorder="1" applyAlignment="1" applyProtection="1" quotePrefix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Y134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54" width="2.375" style="1" customWidth="1"/>
    <col min="55" max="55" width="3.125" style="1" customWidth="1"/>
    <col min="56" max="56" width="2.75390625" style="1" customWidth="1"/>
    <col min="57" max="57" width="3.00390625" style="1" customWidth="1"/>
    <col min="58" max="59" width="2.75390625" style="1" customWidth="1"/>
    <col min="60" max="60" width="52.00390625" style="1" customWidth="1"/>
    <col min="61" max="70" width="1.75390625" style="30" customWidth="1"/>
    <col min="71" max="16384" width="2.75390625" style="1" customWidth="1"/>
  </cols>
  <sheetData>
    <row r="1" spans="2:58" ht="16.5" customHeight="1" thickBot="1">
      <c r="B1" s="68" t="s">
        <v>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spans="2:58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6"/>
    </row>
    <row r="3" spans="2:58" ht="12" customHeight="1">
      <c r="B3" s="4"/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7"/>
    </row>
    <row r="4" spans="2:58" ht="12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7"/>
    </row>
    <row r="5" spans="2:58" ht="12" customHeight="1">
      <c r="B5" s="4"/>
      <c r="C5" s="66" t="s">
        <v>3</v>
      </c>
      <c r="D5" s="66"/>
      <c r="E5" s="66"/>
      <c r="F5" s="66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14" t="s">
        <v>5</v>
      </c>
      <c r="AI5" s="63"/>
      <c r="AJ5" s="63"/>
      <c r="AK5" s="63"/>
      <c r="AL5" s="63"/>
      <c r="AM5" s="63"/>
      <c r="AN5" s="25" t="s">
        <v>6</v>
      </c>
      <c r="AO5" s="63"/>
      <c r="AP5" s="63"/>
      <c r="AQ5" s="14" t="s">
        <v>6</v>
      </c>
      <c r="AR5" s="63"/>
      <c r="AS5" s="63"/>
      <c r="AT5" s="63"/>
      <c r="AU5" s="63"/>
      <c r="AV5" s="63"/>
      <c r="AW5" s="63"/>
      <c r="AX5" s="25">
        <v>20</v>
      </c>
      <c r="AY5" s="64"/>
      <c r="AZ5" s="64"/>
      <c r="BA5" s="14" t="s">
        <v>0</v>
      </c>
      <c r="BB5" s="18"/>
      <c r="BC5" s="14"/>
      <c r="BD5" s="14"/>
      <c r="BE5" s="14"/>
      <c r="BF5" s="7"/>
    </row>
    <row r="6" spans="2:77" ht="12" customHeight="1">
      <c r="B6" s="4"/>
      <c r="C6" s="14"/>
      <c r="D6" s="14"/>
      <c r="E6" s="14"/>
      <c r="F6" s="14"/>
      <c r="G6" s="67" t="s">
        <v>4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7"/>
      <c r="BO6" s="69"/>
      <c r="BP6" s="69"/>
      <c r="BQ6" s="69"/>
      <c r="BR6" s="69"/>
      <c r="BS6" s="69"/>
      <c r="BT6" s="69"/>
      <c r="BU6" s="69"/>
      <c r="BV6" s="69"/>
      <c r="BW6" s="69"/>
      <c r="BX6" s="5"/>
      <c r="BY6" s="5"/>
    </row>
    <row r="7" spans="2:77" ht="12" customHeight="1">
      <c r="B7" s="4"/>
      <c r="C7" s="13"/>
      <c r="D7" s="13"/>
      <c r="E7" s="13"/>
      <c r="F7" s="13"/>
      <c r="G7" s="13"/>
      <c r="H7" s="13"/>
      <c r="I7" s="13"/>
      <c r="J7" s="13"/>
      <c r="K7" s="11"/>
      <c r="L7" s="13"/>
      <c r="M7" s="13"/>
      <c r="N7" s="13"/>
      <c r="O7" s="13"/>
      <c r="P7" s="13"/>
      <c r="Q7" s="11"/>
      <c r="R7" s="13"/>
      <c r="S7" s="13"/>
      <c r="T7" s="13"/>
      <c r="U7" s="13"/>
      <c r="V7" s="13"/>
      <c r="W7" s="13"/>
      <c r="X7" s="13"/>
      <c r="Y7" s="13"/>
      <c r="Z7" s="11"/>
      <c r="AA7" s="13"/>
      <c r="AB7" s="13"/>
      <c r="AC7" s="13"/>
      <c r="AD7" s="13"/>
      <c r="AE7" s="13"/>
      <c r="AF7" s="17"/>
      <c r="AG7" s="16"/>
      <c r="AH7" s="11"/>
      <c r="AI7" s="13"/>
      <c r="AJ7" s="13"/>
      <c r="AK7" s="13"/>
      <c r="AL7" s="13"/>
      <c r="AM7" s="13"/>
      <c r="AN7" s="13"/>
      <c r="AO7" s="13"/>
      <c r="AP7" s="13"/>
      <c r="AQ7" s="11"/>
      <c r="AR7" s="13"/>
      <c r="AS7" s="13"/>
      <c r="AT7" s="13"/>
      <c r="AU7" s="13"/>
      <c r="AV7" s="13"/>
      <c r="AW7" s="11"/>
      <c r="AX7" s="13"/>
      <c r="AY7" s="13"/>
      <c r="AZ7" s="13"/>
      <c r="BA7" s="13"/>
      <c r="BB7" s="13"/>
      <c r="BC7" s="13"/>
      <c r="BD7" s="13"/>
      <c r="BE7" s="13"/>
      <c r="BF7" s="7"/>
      <c r="BI7" s="32"/>
      <c r="BO7" s="33"/>
      <c r="BP7" s="33"/>
      <c r="BQ7" s="33"/>
      <c r="BR7" s="33"/>
      <c r="BS7" s="5"/>
      <c r="BT7" s="5"/>
      <c r="BU7" s="5"/>
      <c r="BV7" s="5"/>
      <c r="BW7" s="5"/>
      <c r="BX7" s="5"/>
      <c r="BY7" s="5"/>
    </row>
    <row r="8" spans="2:77" ht="12" customHeight="1">
      <c r="B8" s="4"/>
      <c r="C8" s="21"/>
      <c r="D8" s="21"/>
      <c r="E8" s="21"/>
      <c r="F8" s="21"/>
      <c r="G8" s="21"/>
      <c r="H8" s="21"/>
      <c r="I8" s="21"/>
      <c r="J8" s="21"/>
      <c r="K8" s="11"/>
      <c r="L8" s="21"/>
      <c r="M8" s="21"/>
      <c r="N8" s="21"/>
      <c r="O8" s="21"/>
      <c r="P8" s="21"/>
      <c r="Q8" s="11"/>
      <c r="R8" s="21"/>
      <c r="S8" s="21"/>
      <c r="T8" s="21"/>
      <c r="U8" s="21"/>
      <c r="V8" s="21"/>
      <c r="W8" s="21" t="s">
        <v>3</v>
      </c>
      <c r="X8" s="25" t="s">
        <v>6</v>
      </c>
      <c r="Y8" s="63"/>
      <c r="Z8" s="63"/>
      <c r="AA8" s="14" t="s">
        <v>6</v>
      </c>
      <c r="AB8" s="63"/>
      <c r="AC8" s="63"/>
      <c r="AD8" s="63"/>
      <c r="AE8" s="63"/>
      <c r="AF8" s="63"/>
      <c r="AG8" s="63"/>
      <c r="AH8" s="25">
        <v>20</v>
      </c>
      <c r="AI8" s="64"/>
      <c r="AJ8" s="64"/>
      <c r="AK8" s="14" t="s">
        <v>0</v>
      </c>
      <c r="AL8" s="21"/>
      <c r="AM8" s="21"/>
      <c r="AN8" s="21"/>
      <c r="AO8" s="21"/>
      <c r="AP8" s="21"/>
      <c r="AQ8" s="11"/>
      <c r="AR8" s="21"/>
      <c r="AS8" s="21"/>
      <c r="AT8" s="21"/>
      <c r="AU8" s="21"/>
      <c r="AV8" s="21"/>
      <c r="AW8" s="11"/>
      <c r="AX8" s="21"/>
      <c r="AY8" s="21"/>
      <c r="AZ8" s="21"/>
      <c r="BA8" s="21"/>
      <c r="BB8" s="21"/>
      <c r="BC8" s="21"/>
      <c r="BD8" s="21"/>
      <c r="BE8" s="21"/>
      <c r="BF8" s="7"/>
      <c r="BO8" s="33"/>
      <c r="BP8" s="33"/>
      <c r="BQ8" s="33"/>
      <c r="BR8" s="33"/>
      <c r="BS8" s="5"/>
      <c r="BT8" s="5"/>
      <c r="BU8" s="5"/>
      <c r="BV8" s="5"/>
      <c r="BW8" s="5"/>
      <c r="BX8" s="5"/>
      <c r="BY8" s="5"/>
    </row>
    <row r="9" spans="2:77" ht="12" customHeight="1">
      <c r="B9" s="4"/>
      <c r="C9" s="11"/>
      <c r="D9" s="11"/>
      <c r="E9" s="11"/>
      <c r="F9" s="11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3"/>
      <c r="AQ9" s="13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7"/>
      <c r="BO9" s="33"/>
      <c r="BP9" s="33"/>
      <c r="BQ9" s="33"/>
      <c r="BR9" s="33"/>
      <c r="BS9" s="5"/>
      <c r="BT9" s="5"/>
      <c r="BU9" s="5"/>
      <c r="BV9" s="5"/>
      <c r="BW9" s="5"/>
      <c r="BX9" s="5"/>
      <c r="BY9" s="5"/>
    </row>
    <row r="10" spans="2:77" ht="12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7"/>
      <c r="BO10" s="33"/>
      <c r="BP10" s="33"/>
      <c r="BQ10" s="69"/>
      <c r="BR10" s="69"/>
      <c r="BS10" s="69"/>
      <c r="BT10" s="69"/>
      <c r="BU10" s="69"/>
      <c r="BV10" s="69"/>
      <c r="BW10" s="69"/>
      <c r="BX10" s="69"/>
      <c r="BY10" s="69"/>
    </row>
    <row r="11" spans="2:58" ht="12" customHeight="1">
      <c r="B11" s="4"/>
      <c r="C11" s="49" t="s">
        <v>7</v>
      </c>
      <c r="D11" s="51"/>
      <c r="E11" s="49" t="s">
        <v>8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  <c r="W11" s="49" t="s">
        <v>15</v>
      </c>
      <c r="X11" s="50"/>
      <c r="Y11" s="50"/>
      <c r="Z11" s="50"/>
      <c r="AA11" s="51"/>
      <c r="AB11" s="49" t="s">
        <v>14</v>
      </c>
      <c r="AC11" s="50"/>
      <c r="AD11" s="50"/>
      <c r="AE11" s="50"/>
      <c r="AF11" s="51"/>
      <c r="AG11" s="49" t="s">
        <v>13</v>
      </c>
      <c r="AH11" s="50"/>
      <c r="AI11" s="50"/>
      <c r="AJ11" s="50"/>
      <c r="AK11" s="51"/>
      <c r="AL11" s="49" t="s">
        <v>12</v>
      </c>
      <c r="AM11" s="50"/>
      <c r="AN11" s="50"/>
      <c r="AO11" s="50"/>
      <c r="AP11" s="51"/>
      <c r="AQ11" s="49" t="s">
        <v>11</v>
      </c>
      <c r="AR11" s="73"/>
      <c r="AS11" s="73"/>
      <c r="AT11" s="73"/>
      <c r="AU11" s="74"/>
      <c r="AV11" s="49" t="s">
        <v>10</v>
      </c>
      <c r="AW11" s="50"/>
      <c r="AX11" s="50"/>
      <c r="AY11" s="50"/>
      <c r="AZ11" s="51"/>
      <c r="BA11" s="49" t="s">
        <v>9</v>
      </c>
      <c r="BB11" s="50"/>
      <c r="BC11" s="50"/>
      <c r="BD11" s="50"/>
      <c r="BE11" s="51"/>
      <c r="BF11" s="7"/>
    </row>
    <row r="12" spans="2:58" ht="12" customHeight="1">
      <c r="B12" s="4"/>
      <c r="C12" s="52"/>
      <c r="D12" s="54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4"/>
      <c r="W12" s="52"/>
      <c r="X12" s="53"/>
      <c r="Y12" s="53"/>
      <c r="Z12" s="53"/>
      <c r="AA12" s="54"/>
      <c r="AB12" s="52"/>
      <c r="AC12" s="53"/>
      <c r="AD12" s="53"/>
      <c r="AE12" s="53"/>
      <c r="AF12" s="54"/>
      <c r="AG12" s="52"/>
      <c r="AH12" s="53"/>
      <c r="AI12" s="53"/>
      <c r="AJ12" s="53"/>
      <c r="AK12" s="54"/>
      <c r="AL12" s="52"/>
      <c r="AM12" s="53"/>
      <c r="AN12" s="53"/>
      <c r="AO12" s="53"/>
      <c r="AP12" s="54"/>
      <c r="AQ12" s="75"/>
      <c r="AR12" s="76"/>
      <c r="AS12" s="76"/>
      <c r="AT12" s="76"/>
      <c r="AU12" s="77"/>
      <c r="AV12" s="52"/>
      <c r="AW12" s="53"/>
      <c r="AX12" s="53"/>
      <c r="AY12" s="53"/>
      <c r="AZ12" s="54"/>
      <c r="BA12" s="52"/>
      <c r="BB12" s="53"/>
      <c r="BC12" s="53"/>
      <c r="BD12" s="53"/>
      <c r="BE12" s="54"/>
      <c r="BF12" s="7"/>
    </row>
    <row r="13" spans="2:58" ht="12" customHeight="1">
      <c r="B13" s="4"/>
      <c r="C13" s="52"/>
      <c r="D13" s="54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4"/>
      <c r="W13" s="52"/>
      <c r="X13" s="53"/>
      <c r="Y13" s="53"/>
      <c r="Z13" s="53"/>
      <c r="AA13" s="54"/>
      <c r="AB13" s="52"/>
      <c r="AC13" s="53"/>
      <c r="AD13" s="53"/>
      <c r="AE13" s="53"/>
      <c r="AF13" s="54"/>
      <c r="AG13" s="52"/>
      <c r="AH13" s="53"/>
      <c r="AI13" s="53"/>
      <c r="AJ13" s="53"/>
      <c r="AK13" s="54"/>
      <c r="AL13" s="52"/>
      <c r="AM13" s="53"/>
      <c r="AN13" s="53"/>
      <c r="AO13" s="53"/>
      <c r="AP13" s="54"/>
      <c r="AQ13" s="75"/>
      <c r="AR13" s="76"/>
      <c r="AS13" s="76"/>
      <c r="AT13" s="76"/>
      <c r="AU13" s="77"/>
      <c r="AV13" s="52"/>
      <c r="AW13" s="53"/>
      <c r="AX13" s="53"/>
      <c r="AY13" s="53"/>
      <c r="AZ13" s="54"/>
      <c r="BA13" s="52"/>
      <c r="BB13" s="53"/>
      <c r="BC13" s="53"/>
      <c r="BD13" s="53"/>
      <c r="BE13" s="54"/>
      <c r="BF13" s="7"/>
    </row>
    <row r="14" spans="2:58" ht="12" customHeight="1">
      <c r="B14" s="4"/>
      <c r="C14" s="55"/>
      <c r="D14" s="57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5"/>
      <c r="X14" s="56"/>
      <c r="Y14" s="56"/>
      <c r="Z14" s="56"/>
      <c r="AA14" s="57"/>
      <c r="AB14" s="55"/>
      <c r="AC14" s="56"/>
      <c r="AD14" s="56"/>
      <c r="AE14" s="56"/>
      <c r="AF14" s="57"/>
      <c r="AG14" s="55"/>
      <c r="AH14" s="56"/>
      <c r="AI14" s="56"/>
      <c r="AJ14" s="56"/>
      <c r="AK14" s="57"/>
      <c r="AL14" s="55"/>
      <c r="AM14" s="56"/>
      <c r="AN14" s="56"/>
      <c r="AO14" s="56"/>
      <c r="AP14" s="57"/>
      <c r="AQ14" s="78"/>
      <c r="AR14" s="79"/>
      <c r="AS14" s="79"/>
      <c r="AT14" s="79"/>
      <c r="AU14" s="80"/>
      <c r="AV14" s="55"/>
      <c r="AW14" s="56"/>
      <c r="AX14" s="56"/>
      <c r="AY14" s="56"/>
      <c r="AZ14" s="57"/>
      <c r="BA14" s="55"/>
      <c r="BB14" s="56"/>
      <c r="BC14" s="56"/>
      <c r="BD14" s="56"/>
      <c r="BE14" s="57"/>
      <c r="BF14" s="7"/>
    </row>
    <row r="15" spans="2:58" ht="12" customHeight="1">
      <c r="B15" s="4"/>
      <c r="C15" s="46">
        <v>1</v>
      </c>
      <c r="D15" s="47"/>
      <c r="E15" s="46">
        <v>2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7"/>
      <c r="W15" s="46">
        <v>3</v>
      </c>
      <c r="X15" s="48"/>
      <c r="Y15" s="48"/>
      <c r="Z15" s="48"/>
      <c r="AA15" s="47"/>
      <c r="AB15" s="46">
        <v>4</v>
      </c>
      <c r="AC15" s="48"/>
      <c r="AD15" s="48"/>
      <c r="AE15" s="48"/>
      <c r="AF15" s="47"/>
      <c r="AG15" s="46">
        <v>5</v>
      </c>
      <c r="AH15" s="48"/>
      <c r="AI15" s="48"/>
      <c r="AJ15" s="48"/>
      <c r="AK15" s="47"/>
      <c r="AL15" s="46">
        <v>6</v>
      </c>
      <c r="AM15" s="48"/>
      <c r="AN15" s="48"/>
      <c r="AO15" s="48"/>
      <c r="AP15" s="47"/>
      <c r="AQ15" s="46">
        <v>7</v>
      </c>
      <c r="AR15" s="48"/>
      <c r="AS15" s="48"/>
      <c r="AT15" s="48"/>
      <c r="AU15" s="47"/>
      <c r="AV15" s="46">
        <v>8</v>
      </c>
      <c r="AW15" s="48"/>
      <c r="AX15" s="48"/>
      <c r="AY15" s="48"/>
      <c r="AZ15" s="47"/>
      <c r="BA15" s="46">
        <v>9</v>
      </c>
      <c r="BB15" s="48"/>
      <c r="BC15" s="48"/>
      <c r="BD15" s="48"/>
      <c r="BE15" s="47"/>
      <c r="BF15" s="7"/>
    </row>
    <row r="16" spans="2:67" ht="27" customHeight="1">
      <c r="B16" s="4"/>
      <c r="C16" s="58">
        <v>1</v>
      </c>
      <c r="D16" s="58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1"/>
      <c r="W16" s="62">
        <v>1800000</v>
      </c>
      <c r="X16" s="62"/>
      <c r="Y16" s="62"/>
      <c r="Z16" s="62"/>
      <c r="AA16" s="62"/>
      <c r="AB16" s="42">
        <v>40179</v>
      </c>
      <c r="AC16" s="42"/>
      <c r="AD16" s="42"/>
      <c r="AE16" s="42"/>
      <c r="AF16" s="42"/>
      <c r="AG16" s="42">
        <v>40387</v>
      </c>
      <c r="AH16" s="42"/>
      <c r="AI16" s="42"/>
      <c r="AJ16" s="42"/>
      <c r="AK16" s="42"/>
      <c r="AL16" s="43">
        <f>AG16-AB16</f>
        <v>208</v>
      </c>
      <c r="AM16" s="43"/>
      <c r="AN16" s="43"/>
      <c r="AO16" s="43"/>
      <c r="AP16" s="43"/>
      <c r="AQ16" s="44">
        <v>0</v>
      </c>
      <c r="AR16" s="44"/>
      <c r="AS16" s="44"/>
      <c r="AT16" s="44"/>
      <c r="AU16" s="44"/>
      <c r="AV16" s="45">
        <v>0.002</v>
      </c>
      <c r="AW16" s="45"/>
      <c r="AX16" s="45"/>
      <c r="AY16" s="45"/>
      <c r="AZ16" s="45"/>
      <c r="BA16" s="43">
        <f>IF(AQ16=0,W16*AL16*AV16,W16*AL16*BN16)</f>
        <v>748800</v>
      </c>
      <c r="BB16" s="43"/>
      <c r="BC16" s="43"/>
      <c r="BD16" s="43"/>
      <c r="BE16" s="43"/>
      <c r="BF16" s="7"/>
      <c r="BH16" s="31" t="s">
        <v>25</v>
      </c>
      <c r="BJ16" s="34" t="s">
        <v>23</v>
      </c>
      <c r="BK16" s="34"/>
      <c r="BL16" s="34"/>
      <c r="BM16" s="35">
        <v>25</v>
      </c>
      <c r="BN16" s="36">
        <f>IF(AQ16=0,0,AQ16/360*BO16)</f>
        <v>0</v>
      </c>
      <c r="BO16" s="37">
        <f>VLOOKUP(BH16,BJ16:BM18,4,0)</f>
        <v>1</v>
      </c>
    </row>
    <row r="17" spans="2:65" ht="12" customHeight="1">
      <c r="B17" s="4"/>
      <c r="C17" s="13"/>
      <c r="D17" s="13"/>
      <c r="E17" s="13"/>
      <c r="F17" s="13"/>
      <c r="G17" s="13"/>
      <c r="H17" s="13"/>
      <c r="I17" s="13"/>
      <c r="J17" s="1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5"/>
      <c r="X17" s="15"/>
      <c r="Y17" s="20"/>
      <c r="Z17" s="20"/>
      <c r="AA17" s="20"/>
      <c r="AB17" s="20"/>
      <c r="AC17" s="20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23"/>
      <c r="BA17" s="13"/>
      <c r="BB17" s="13"/>
      <c r="BC17" s="13"/>
      <c r="BD17" s="13"/>
      <c r="BE17" s="13"/>
      <c r="BF17" s="7"/>
      <c r="BJ17" s="34" t="s">
        <v>24</v>
      </c>
      <c r="BK17" s="34"/>
      <c r="BL17" s="34"/>
      <c r="BM17" s="35">
        <v>10</v>
      </c>
    </row>
    <row r="18" spans="2:65" ht="24.75" customHeight="1">
      <c r="B18" s="4"/>
      <c r="C18" s="70" t="s">
        <v>16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>
        <f>W16+BA16</f>
        <v>2548800</v>
      </c>
      <c r="AM18" s="72"/>
      <c r="AN18" s="72"/>
      <c r="AO18" s="72"/>
      <c r="AP18" s="72"/>
      <c r="AQ18" s="72"/>
      <c r="AR18" s="72"/>
      <c r="AS18" s="72"/>
      <c r="AT18" s="72"/>
      <c r="AU18" s="72"/>
      <c r="AV18" s="29" t="s">
        <v>17</v>
      </c>
      <c r="AW18" s="19"/>
      <c r="AX18" s="19"/>
      <c r="AY18" s="19"/>
      <c r="AZ18" s="19"/>
      <c r="BA18" s="19"/>
      <c r="BB18" s="19"/>
      <c r="BC18" s="19"/>
      <c r="BD18" s="19"/>
      <c r="BE18" s="28"/>
      <c r="BF18" s="7"/>
      <c r="BJ18" s="34" t="s">
        <v>25</v>
      </c>
      <c r="BK18" s="34"/>
      <c r="BL18" s="34"/>
      <c r="BM18" s="35">
        <v>1</v>
      </c>
    </row>
    <row r="19" spans="2:58" ht="12" customHeight="1">
      <c r="B19" s="4"/>
      <c r="C19" s="2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27"/>
      <c r="BF19" s="7"/>
    </row>
    <row r="20" spans="2:58" ht="12" customHeight="1">
      <c r="B20" s="4"/>
      <c r="C20" s="2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7"/>
    </row>
    <row r="21" spans="2:58" ht="12" customHeight="1">
      <c r="B21" s="4"/>
      <c r="C21" s="2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7"/>
    </row>
    <row r="22" spans="2:58" ht="12" customHeight="1">
      <c r="B22" s="4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7"/>
    </row>
    <row r="23" spans="2:58" ht="12" customHeight="1">
      <c r="B23" s="4"/>
      <c r="C23" s="24"/>
      <c r="D23" s="13"/>
      <c r="E23" s="13"/>
      <c r="F23" s="13"/>
      <c r="G23" s="13"/>
      <c r="H23" s="13"/>
      <c r="I23" s="13"/>
      <c r="J23" s="1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7"/>
    </row>
    <row r="24" spans="2:58" ht="12" customHeight="1" thickBo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10"/>
    </row>
    <row r="25" spans="39:40" ht="12" customHeight="1">
      <c r="AM25" s="5"/>
      <c r="AN25" s="5"/>
    </row>
    <row r="26" spans="39:40" ht="12" customHeight="1">
      <c r="AM26" s="5"/>
      <c r="AN26" s="5"/>
    </row>
    <row r="33" s="30" customFormat="1" ht="12" customHeight="1"/>
    <row r="92" spans="39:40" ht="12" customHeight="1">
      <c r="AM92" s="5"/>
      <c r="AN92" s="5"/>
    </row>
    <row r="93" spans="39:40" ht="12" customHeight="1">
      <c r="AM93" s="5"/>
      <c r="AN93" s="5"/>
    </row>
    <row r="94" spans="39:40" ht="12" customHeight="1">
      <c r="AM94" s="5"/>
      <c r="AN94" s="5"/>
    </row>
    <row r="95" spans="39:40" ht="12" customHeight="1">
      <c r="AM95" s="5"/>
      <c r="AN95" s="5"/>
    </row>
    <row r="96" spans="39:40" ht="12" customHeight="1">
      <c r="AM96" s="5"/>
      <c r="AN96" s="5"/>
    </row>
    <row r="97" spans="39:40" ht="12" customHeight="1">
      <c r="AM97" s="5"/>
      <c r="AN97" s="5"/>
    </row>
    <row r="98" spans="39:40" ht="12" customHeight="1">
      <c r="AM98" s="5"/>
      <c r="AN98" s="5"/>
    </row>
    <row r="99" spans="39:40" ht="12" customHeight="1">
      <c r="AM99" s="5"/>
      <c r="AN99" s="5"/>
    </row>
    <row r="100" spans="39:40" ht="12" customHeight="1">
      <c r="AM100" s="5"/>
      <c r="AN100" s="5"/>
    </row>
    <row r="101" spans="39:40" ht="12" customHeight="1">
      <c r="AM101" s="5"/>
      <c r="AN101" s="5"/>
    </row>
    <row r="102" spans="39:40" ht="12" customHeight="1">
      <c r="AM102" s="5"/>
      <c r="AN102" s="5"/>
    </row>
    <row r="103" spans="39:40" ht="12" customHeight="1">
      <c r="AM103" s="5"/>
      <c r="AN103" s="5"/>
    </row>
    <row r="104" spans="39:40" ht="12" customHeight="1">
      <c r="AM104" s="5"/>
      <c r="AN104" s="5"/>
    </row>
    <row r="105" spans="39:40" ht="12" customHeight="1">
      <c r="AM105" s="5"/>
      <c r="AN105" s="5"/>
    </row>
    <row r="106" spans="39:40" ht="12" customHeight="1">
      <c r="AM106" s="5"/>
      <c r="AN106" s="5"/>
    </row>
    <row r="107" spans="39:40" ht="12" customHeight="1">
      <c r="AM107" s="5"/>
      <c r="AN107" s="5"/>
    </row>
    <row r="108" spans="39:40" ht="12" customHeight="1">
      <c r="AM108" s="5"/>
      <c r="AN108" s="5"/>
    </row>
    <row r="109" spans="39:40" ht="12" customHeight="1">
      <c r="AM109" s="5"/>
      <c r="AN109" s="5"/>
    </row>
    <row r="110" spans="39:40" ht="12" customHeight="1">
      <c r="AM110" s="5"/>
      <c r="AN110" s="5"/>
    </row>
    <row r="111" spans="39:40" ht="12" customHeight="1">
      <c r="AM111" s="5"/>
      <c r="AN111" s="5"/>
    </row>
    <row r="112" spans="39:40" ht="12" customHeight="1">
      <c r="AM112" s="5"/>
      <c r="AN112" s="5"/>
    </row>
    <row r="113" spans="39:40" ht="12" customHeight="1">
      <c r="AM113" s="5"/>
      <c r="AN113" s="5"/>
    </row>
    <row r="114" spans="39:40" ht="12" customHeight="1">
      <c r="AM114" s="5"/>
      <c r="AN114" s="5"/>
    </row>
    <row r="115" spans="39:40" ht="12" customHeight="1">
      <c r="AM115" s="5"/>
      <c r="AN115" s="5"/>
    </row>
    <row r="116" spans="39:40" ht="12" customHeight="1">
      <c r="AM116" s="5"/>
      <c r="AN116" s="5"/>
    </row>
    <row r="117" spans="39:40" ht="12" customHeight="1">
      <c r="AM117" s="5"/>
      <c r="AN117" s="5"/>
    </row>
    <row r="118" spans="39:40" ht="12" customHeight="1">
      <c r="AM118" s="5"/>
      <c r="AN118" s="5"/>
    </row>
    <row r="119" spans="39:40" ht="12" customHeight="1">
      <c r="AM119" s="5"/>
      <c r="AN119" s="5"/>
    </row>
    <row r="120" spans="39:40" ht="12" customHeight="1">
      <c r="AM120" s="5"/>
      <c r="AN120" s="5"/>
    </row>
    <row r="121" spans="39:40" ht="12" customHeight="1">
      <c r="AM121" s="5"/>
      <c r="AN121" s="5"/>
    </row>
    <row r="122" spans="39:40" ht="12" customHeight="1">
      <c r="AM122" s="5"/>
      <c r="AN122" s="5"/>
    </row>
    <row r="123" spans="39:40" ht="12" customHeight="1">
      <c r="AM123" s="5"/>
      <c r="AN123" s="5"/>
    </row>
    <row r="124" spans="39:40" ht="12" customHeight="1">
      <c r="AM124" s="5"/>
      <c r="AN124" s="5"/>
    </row>
    <row r="125" spans="39:40" ht="12" customHeight="1">
      <c r="AM125" s="5"/>
      <c r="AN125" s="5"/>
    </row>
    <row r="126" spans="39:40" ht="12" customHeight="1">
      <c r="AM126" s="5"/>
      <c r="AN126" s="5"/>
    </row>
    <row r="127" spans="39:40" ht="12" customHeight="1">
      <c r="AM127" s="5"/>
      <c r="AN127" s="5"/>
    </row>
    <row r="128" spans="39:40" ht="12" customHeight="1">
      <c r="AM128" s="5"/>
      <c r="AN128" s="5"/>
    </row>
    <row r="129" spans="39:40" ht="12" customHeight="1">
      <c r="AM129" s="5"/>
      <c r="AN129" s="5"/>
    </row>
    <row r="130" spans="39:40" ht="12" customHeight="1">
      <c r="AM130" s="5"/>
      <c r="AN130" s="5"/>
    </row>
    <row r="131" spans="39:40" ht="12" customHeight="1">
      <c r="AM131" s="5"/>
      <c r="AN131" s="5"/>
    </row>
    <row r="132" spans="39:40" ht="12" customHeight="1">
      <c r="AM132" s="5"/>
      <c r="AN132" s="5"/>
    </row>
    <row r="133" spans="39:40" ht="12" customHeight="1">
      <c r="AM133" s="5"/>
      <c r="AN133" s="5"/>
    </row>
    <row r="134" spans="39:40" ht="12" customHeight="1">
      <c r="AM134" s="5"/>
      <c r="AN134" s="5"/>
    </row>
  </sheetData>
  <sheetProtection/>
  <mergeCells count="43">
    <mergeCell ref="B1:BF1"/>
    <mergeCell ref="BO6:BW6"/>
    <mergeCell ref="BQ10:BY10"/>
    <mergeCell ref="C18:AK18"/>
    <mergeCell ref="AL18:AU18"/>
    <mergeCell ref="C11:D14"/>
    <mergeCell ref="BA11:BE14"/>
    <mergeCell ref="AV11:AZ14"/>
    <mergeCell ref="AQ11:AU14"/>
    <mergeCell ref="AL11:AP14"/>
    <mergeCell ref="BA16:BE16"/>
    <mergeCell ref="C3:BE3"/>
    <mergeCell ref="C5:F5"/>
    <mergeCell ref="G5:AG5"/>
    <mergeCell ref="G6:AG6"/>
    <mergeCell ref="AI5:AM5"/>
    <mergeCell ref="AO5:AP5"/>
    <mergeCell ref="AR5:AW5"/>
    <mergeCell ref="AY5:AZ5"/>
    <mergeCell ref="BA15:BE15"/>
    <mergeCell ref="Y8:Z8"/>
    <mergeCell ref="AB8:AG8"/>
    <mergeCell ref="AI8:AJ8"/>
    <mergeCell ref="AB15:AF15"/>
    <mergeCell ref="AG15:AK15"/>
    <mergeCell ref="AB11:AF14"/>
    <mergeCell ref="W11:AA14"/>
    <mergeCell ref="AG11:AK14"/>
    <mergeCell ref="E11:V14"/>
    <mergeCell ref="C16:D16"/>
    <mergeCell ref="E16:V16"/>
    <mergeCell ref="W16:AA16"/>
    <mergeCell ref="AL15:AP15"/>
    <mergeCell ref="AQ15:AU15"/>
    <mergeCell ref="AG16:AK16"/>
    <mergeCell ref="AL16:AP16"/>
    <mergeCell ref="AQ16:AU16"/>
    <mergeCell ref="AV16:AZ16"/>
    <mergeCell ref="AB16:AF16"/>
    <mergeCell ref="C15:D15"/>
    <mergeCell ref="E15:V15"/>
    <mergeCell ref="W15:AA15"/>
    <mergeCell ref="AV15:AZ15"/>
  </mergeCells>
  <dataValidations count="1">
    <dataValidation type="list" allowBlank="1" showInputMessage="1" showErrorMessage="1" sqref="BH16">
      <formula1>$BJ$16:$BJ$18</formula1>
    </dataValidation>
  </dataValidation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23" min="2" max="5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V131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54" width="2.375" style="1" customWidth="1"/>
    <col min="55" max="55" width="3.125" style="1" customWidth="1"/>
    <col min="56" max="56" width="2.75390625" style="1" customWidth="1"/>
    <col min="57" max="57" width="3.00390625" style="1" customWidth="1"/>
    <col min="58" max="58" width="2.75390625" style="1" customWidth="1"/>
    <col min="59" max="59" width="2.75390625" style="30" customWidth="1"/>
    <col min="60" max="60" width="53.625" style="1" customWidth="1"/>
    <col min="61" max="61" width="2.75390625" style="30" customWidth="1"/>
    <col min="62" max="68" width="0" style="30" hidden="1" customWidth="1"/>
    <col min="69" max="74" width="2.75390625" style="30" customWidth="1"/>
    <col min="75" max="16384" width="2.75390625" style="1" customWidth="1"/>
  </cols>
  <sheetData>
    <row r="1" spans="2:58" ht="16.5" customHeight="1" thickBot="1">
      <c r="B1" s="68" t="s">
        <v>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</row>
    <row r="2" spans="2:58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6"/>
    </row>
    <row r="3" spans="2:58" ht="12" customHeight="1">
      <c r="B3" s="4"/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7"/>
    </row>
    <row r="4" spans="2:58" ht="12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7"/>
    </row>
    <row r="5" spans="2:58" ht="12" customHeight="1">
      <c r="B5" s="4"/>
      <c r="C5" s="66" t="s">
        <v>3</v>
      </c>
      <c r="D5" s="66"/>
      <c r="E5" s="66"/>
      <c r="F5" s="66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14" t="s">
        <v>5</v>
      </c>
      <c r="AI5" s="63"/>
      <c r="AJ5" s="63"/>
      <c r="AK5" s="63"/>
      <c r="AL5" s="63"/>
      <c r="AM5" s="63"/>
      <c r="AN5" s="25" t="s">
        <v>6</v>
      </c>
      <c r="AO5" s="63"/>
      <c r="AP5" s="63"/>
      <c r="AQ5" s="14" t="s">
        <v>6</v>
      </c>
      <c r="AR5" s="63"/>
      <c r="AS5" s="63"/>
      <c r="AT5" s="63"/>
      <c r="AU5" s="63"/>
      <c r="AV5" s="63"/>
      <c r="AW5" s="63"/>
      <c r="AX5" s="25">
        <v>20</v>
      </c>
      <c r="AY5" s="64"/>
      <c r="AZ5" s="64"/>
      <c r="BA5" s="14" t="s">
        <v>0</v>
      </c>
      <c r="BB5" s="18"/>
      <c r="BC5" s="14"/>
      <c r="BD5" s="14"/>
      <c r="BE5" s="14"/>
      <c r="BF5" s="7"/>
    </row>
    <row r="6" spans="2:74" ht="12" customHeight="1">
      <c r="B6" s="4"/>
      <c r="C6" s="14"/>
      <c r="D6" s="14"/>
      <c r="E6" s="14"/>
      <c r="F6" s="14"/>
      <c r="G6" s="67" t="s">
        <v>4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7"/>
      <c r="BL6" s="122"/>
      <c r="BM6" s="122"/>
      <c r="BN6" s="122"/>
      <c r="BO6" s="122"/>
      <c r="BP6" s="122"/>
      <c r="BQ6" s="122"/>
      <c r="BR6" s="122"/>
      <c r="BS6" s="122"/>
      <c r="BT6" s="122"/>
      <c r="BU6" s="33"/>
      <c r="BV6" s="33"/>
    </row>
    <row r="7" spans="2:74" ht="12" customHeight="1">
      <c r="B7" s="4"/>
      <c r="C7" s="13"/>
      <c r="D7" s="13"/>
      <c r="E7" s="13"/>
      <c r="F7" s="13"/>
      <c r="G7" s="13"/>
      <c r="H7" s="13"/>
      <c r="I7" s="13"/>
      <c r="J7" s="13"/>
      <c r="K7" s="11"/>
      <c r="L7" s="13"/>
      <c r="M7" s="13"/>
      <c r="N7" s="13"/>
      <c r="O7" s="13"/>
      <c r="P7" s="13"/>
      <c r="Q7" s="11"/>
      <c r="R7" s="13"/>
      <c r="S7" s="13"/>
      <c r="T7" s="13"/>
      <c r="U7" s="13"/>
      <c r="V7" s="13"/>
      <c r="W7" s="13"/>
      <c r="X7" s="13"/>
      <c r="Y7" s="13"/>
      <c r="Z7" s="11"/>
      <c r="AA7" s="13"/>
      <c r="AB7" s="13"/>
      <c r="AC7" s="13"/>
      <c r="AD7" s="13"/>
      <c r="AE7" s="13"/>
      <c r="AF7" s="17"/>
      <c r="AG7" s="16"/>
      <c r="AH7" s="11"/>
      <c r="AI7" s="13"/>
      <c r="AJ7" s="13"/>
      <c r="AK7" s="13"/>
      <c r="AL7" s="13"/>
      <c r="AM7" s="13"/>
      <c r="AN7" s="13"/>
      <c r="AO7" s="13"/>
      <c r="AP7" s="13"/>
      <c r="AQ7" s="11"/>
      <c r="AR7" s="13"/>
      <c r="AS7" s="13"/>
      <c r="AT7" s="13"/>
      <c r="AU7" s="13"/>
      <c r="AV7" s="13"/>
      <c r="AW7" s="11"/>
      <c r="AX7" s="13"/>
      <c r="AY7" s="13"/>
      <c r="AZ7" s="13"/>
      <c r="BA7" s="13"/>
      <c r="BB7" s="13"/>
      <c r="BC7" s="13"/>
      <c r="BD7" s="13"/>
      <c r="BE7" s="13"/>
      <c r="BF7" s="7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</row>
    <row r="8" spans="2:74" ht="12" customHeight="1">
      <c r="B8" s="4"/>
      <c r="C8" s="21"/>
      <c r="D8" s="21"/>
      <c r="E8" s="21"/>
      <c r="F8" s="21"/>
      <c r="G8" s="21"/>
      <c r="H8" s="21"/>
      <c r="I8" s="21"/>
      <c r="J8" s="21"/>
      <c r="K8" s="11"/>
      <c r="L8" s="21"/>
      <c r="M8" s="21"/>
      <c r="N8" s="21"/>
      <c r="O8" s="21"/>
      <c r="P8" s="21"/>
      <c r="Q8" s="11"/>
      <c r="R8" s="21"/>
      <c r="S8" s="21"/>
      <c r="T8" s="21"/>
      <c r="U8" s="21"/>
      <c r="V8" s="21"/>
      <c r="W8" s="21" t="s">
        <v>3</v>
      </c>
      <c r="X8" s="25" t="s">
        <v>6</v>
      </c>
      <c r="Y8" s="63"/>
      <c r="Z8" s="63"/>
      <c r="AA8" s="14" t="s">
        <v>6</v>
      </c>
      <c r="AB8" s="63"/>
      <c r="AC8" s="63"/>
      <c r="AD8" s="63"/>
      <c r="AE8" s="63"/>
      <c r="AF8" s="63"/>
      <c r="AG8" s="63"/>
      <c r="AH8" s="25">
        <v>20</v>
      </c>
      <c r="AI8" s="64"/>
      <c r="AJ8" s="64"/>
      <c r="AK8" s="14" t="s">
        <v>0</v>
      </c>
      <c r="AL8" s="21"/>
      <c r="AM8" s="21"/>
      <c r="AN8" s="21"/>
      <c r="AO8" s="21"/>
      <c r="AP8" s="21"/>
      <c r="AQ8" s="11"/>
      <c r="AR8" s="21"/>
      <c r="AS8" s="21"/>
      <c r="AT8" s="21"/>
      <c r="AU8" s="21"/>
      <c r="AV8" s="21"/>
      <c r="AW8" s="11"/>
      <c r="AX8" s="21"/>
      <c r="AY8" s="21"/>
      <c r="AZ8" s="21"/>
      <c r="BA8" s="21"/>
      <c r="BB8" s="21"/>
      <c r="BC8" s="21"/>
      <c r="BD8" s="21"/>
      <c r="BE8" s="21"/>
      <c r="BF8" s="7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2:74" ht="12" customHeight="1">
      <c r="B9" s="4"/>
      <c r="C9" s="11"/>
      <c r="D9" s="11"/>
      <c r="E9" s="11"/>
      <c r="F9" s="11"/>
      <c r="G9" s="11"/>
      <c r="H9" s="11"/>
      <c r="I9" s="11"/>
      <c r="J9" s="13"/>
      <c r="K9" s="1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3"/>
      <c r="AQ9" s="13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7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</row>
    <row r="10" spans="2:74" ht="12" customHeight="1">
      <c r="B10" s="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7"/>
      <c r="BL10" s="33"/>
      <c r="BM10" s="33"/>
      <c r="BN10" s="122"/>
      <c r="BO10" s="122"/>
      <c r="BP10" s="122"/>
      <c r="BQ10" s="122"/>
      <c r="BR10" s="122"/>
      <c r="BS10" s="122"/>
      <c r="BT10" s="122"/>
      <c r="BU10" s="122"/>
      <c r="BV10" s="122"/>
    </row>
    <row r="11" spans="2:58" ht="12" customHeight="1">
      <c r="B11" s="4"/>
      <c r="C11" s="110" t="s">
        <v>7</v>
      </c>
      <c r="D11" s="112"/>
      <c r="E11" s="110" t="s">
        <v>8</v>
      </c>
      <c r="F11" s="111"/>
      <c r="G11" s="111"/>
      <c r="H11" s="111"/>
      <c r="I11" s="111"/>
      <c r="J11" s="111"/>
      <c r="K11" s="111"/>
      <c r="L11" s="111"/>
      <c r="M11" s="111"/>
      <c r="N11" s="112"/>
      <c r="O11" s="110" t="s">
        <v>15</v>
      </c>
      <c r="P11" s="111"/>
      <c r="Q11" s="111"/>
      <c r="R11" s="111"/>
      <c r="S11" s="112"/>
      <c r="T11" s="110" t="s">
        <v>14</v>
      </c>
      <c r="U11" s="111"/>
      <c r="V11" s="111"/>
      <c r="W11" s="111"/>
      <c r="X11" s="112"/>
      <c r="Y11" s="110" t="s">
        <v>13</v>
      </c>
      <c r="Z11" s="111"/>
      <c r="AA11" s="111"/>
      <c r="AB11" s="111"/>
      <c r="AC11" s="112"/>
      <c r="AD11" s="110" t="s">
        <v>18</v>
      </c>
      <c r="AE11" s="111"/>
      <c r="AF11" s="111"/>
      <c r="AG11" s="111"/>
      <c r="AH11" s="112"/>
      <c r="AI11" s="110" t="s">
        <v>12</v>
      </c>
      <c r="AJ11" s="111"/>
      <c r="AK11" s="111"/>
      <c r="AL11" s="112"/>
      <c r="AM11" s="110" t="s">
        <v>11</v>
      </c>
      <c r="AN11" s="123"/>
      <c r="AO11" s="123"/>
      <c r="AP11" s="123"/>
      <c r="AQ11" s="124"/>
      <c r="AR11" s="110" t="s">
        <v>10</v>
      </c>
      <c r="AS11" s="111"/>
      <c r="AT11" s="111"/>
      <c r="AU11" s="112"/>
      <c r="AV11" s="110" t="s">
        <v>19</v>
      </c>
      <c r="AW11" s="111"/>
      <c r="AX11" s="111"/>
      <c r="AY11" s="111"/>
      <c r="AZ11" s="112"/>
      <c r="BA11" s="110" t="s">
        <v>20</v>
      </c>
      <c r="BB11" s="111"/>
      <c r="BC11" s="111"/>
      <c r="BD11" s="111"/>
      <c r="BE11" s="112"/>
      <c r="BF11" s="7"/>
    </row>
    <row r="12" spans="2:68" ht="12" customHeight="1">
      <c r="B12" s="4"/>
      <c r="C12" s="113"/>
      <c r="D12" s="115"/>
      <c r="E12" s="113"/>
      <c r="F12" s="114"/>
      <c r="G12" s="114"/>
      <c r="H12" s="114"/>
      <c r="I12" s="114"/>
      <c r="J12" s="114"/>
      <c r="K12" s="114"/>
      <c r="L12" s="114"/>
      <c r="M12" s="114"/>
      <c r="N12" s="115"/>
      <c r="O12" s="113"/>
      <c r="P12" s="114"/>
      <c r="Q12" s="114"/>
      <c r="R12" s="114"/>
      <c r="S12" s="115"/>
      <c r="T12" s="113"/>
      <c r="U12" s="114"/>
      <c r="V12" s="114"/>
      <c r="W12" s="114"/>
      <c r="X12" s="115"/>
      <c r="Y12" s="113"/>
      <c r="Z12" s="114"/>
      <c r="AA12" s="114"/>
      <c r="AB12" s="114"/>
      <c r="AC12" s="115"/>
      <c r="AD12" s="113"/>
      <c r="AE12" s="114"/>
      <c r="AF12" s="114"/>
      <c r="AG12" s="114"/>
      <c r="AH12" s="115"/>
      <c r="AI12" s="113"/>
      <c r="AJ12" s="114"/>
      <c r="AK12" s="114"/>
      <c r="AL12" s="115"/>
      <c r="AM12" s="125"/>
      <c r="AN12" s="126"/>
      <c r="AO12" s="126"/>
      <c r="AP12" s="126"/>
      <c r="AQ12" s="127"/>
      <c r="AR12" s="113"/>
      <c r="AS12" s="114"/>
      <c r="AT12" s="114"/>
      <c r="AU12" s="115"/>
      <c r="AV12" s="113"/>
      <c r="AW12" s="114"/>
      <c r="AX12" s="114"/>
      <c r="AY12" s="114"/>
      <c r="AZ12" s="115"/>
      <c r="BA12" s="113"/>
      <c r="BB12" s="114"/>
      <c r="BC12" s="114"/>
      <c r="BD12" s="114"/>
      <c r="BE12" s="115"/>
      <c r="BF12" s="7"/>
      <c r="BH12" s="131" t="s">
        <v>25</v>
      </c>
      <c r="BJ12" s="38" t="s">
        <v>23</v>
      </c>
      <c r="BK12" s="38"/>
      <c r="BL12" s="38"/>
      <c r="BM12" s="39"/>
      <c r="BN12" s="39">
        <v>25</v>
      </c>
      <c r="BP12" s="30">
        <f>VLOOKUP($BH$12,$BJ$12:$BN$14,5,0)</f>
        <v>1</v>
      </c>
    </row>
    <row r="13" spans="2:66" ht="12" customHeight="1">
      <c r="B13" s="4"/>
      <c r="C13" s="113"/>
      <c r="D13" s="115"/>
      <c r="E13" s="113"/>
      <c r="F13" s="114"/>
      <c r="G13" s="114"/>
      <c r="H13" s="114"/>
      <c r="I13" s="114"/>
      <c r="J13" s="114"/>
      <c r="K13" s="114"/>
      <c r="L13" s="114"/>
      <c r="M13" s="114"/>
      <c r="N13" s="115"/>
      <c r="O13" s="113"/>
      <c r="P13" s="114"/>
      <c r="Q13" s="114"/>
      <c r="R13" s="114"/>
      <c r="S13" s="115"/>
      <c r="T13" s="113"/>
      <c r="U13" s="114"/>
      <c r="V13" s="114"/>
      <c r="W13" s="114"/>
      <c r="X13" s="115"/>
      <c r="Y13" s="113"/>
      <c r="Z13" s="114"/>
      <c r="AA13" s="114"/>
      <c r="AB13" s="114"/>
      <c r="AC13" s="115"/>
      <c r="AD13" s="113"/>
      <c r="AE13" s="114"/>
      <c r="AF13" s="114"/>
      <c r="AG13" s="114"/>
      <c r="AH13" s="115"/>
      <c r="AI13" s="113"/>
      <c r="AJ13" s="114"/>
      <c r="AK13" s="114"/>
      <c r="AL13" s="115"/>
      <c r="AM13" s="125"/>
      <c r="AN13" s="126"/>
      <c r="AO13" s="126"/>
      <c r="AP13" s="126"/>
      <c r="AQ13" s="127"/>
      <c r="AR13" s="113"/>
      <c r="AS13" s="114"/>
      <c r="AT13" s="114"/>
      <c r="AU13" s="115"/>
      <c r="AV13" s="113"/>
      <c r="AW13" s="114"/>
      <c r="AX13" s="114"/>
      <c r="AY13" s="114"/>
      <c r="AZ13" s="115"/>
      <c r="BA13" s="113"/>
      <c r="BB13" s="114"/>
      <c r="BC13" s="114"/>
      <c r="BD13" s="114"/>
      <c r="BE13" s="115"/>
      <c r="BF13" s="7"/>
      <c r="BH13" s="132"/>
      <c r="BJ13" s="38" t="s">
        <v>24</v>
      </c>
      <c r="BK13" s="38"/>
      <c r="BL13" s="38"/>
      <c r="BM13" s="40"/>
      <c r="BN13" s="39">
        <v>10</v>
      </c>
    </row>
    <row r="14" spans="2:66" ht="12" customHeight="1">
      <c r="B14" s="4"/>
      <c r="C14" s="116"/>
      <c r="D14" s="118"/>
      <c r="E14" s="116"/>
      <c r="F14" s="117"/>
      <c r="G14" s="117"/>
      <c r="H14" s="117"/>
      <c r="I14" s="117"/>
      <c r="J14" s="117"/>
      <c r="K14" s="117"/>
      <c r="L14" s="117"/>
      <c r="M14" s="117"/>
      <c r="N14" s="118"/>
      <c r="O14" s="116"/>
      <c r="P14" s="117"/>
      <c r="Q14" s="117"/>
      <c r="R14" s="117"/>
      <c r="S14" s="118"/>
      <c r="T14" s="116"/>
      <c r="U14" s="117"/>
      <c r="V14" s="117"/>
      <c r="W14" s="117"/>
      <c r="X14" s="118"/>
      <c r="Y14" s="116"/>
      <c r="Z14" s="117"/>
      <c r="AA14" s="117"/>
      <c r="AB14" s="117"/>
      <c r="AC14" s="118"/>
      <c r="AD14" s="116"/>
      <c r="AE14" s="117"/>
      <c r="AF14" s="117"/>
      <c r="AG14" s="117"/>
      <c r="AH14" s="118"/>
      <c r="AI14" s="116"/>
      <c r="AJ14" s="117"/>
      <c r="AK14" s="117"/>
      <c r="AL14" s="118"/>
      <c r="AM14" s="128"/>
      <c r="AN14" s="129"/>
      <c r="AO14" s="129"/>
      <c r="AP14" s="129"/>
      <c r="AQ14" s="130"/>
      <c r="AR14" s="116"/>
      <c r="AS14" s="117"/>
      <c r="AT14" s="117"/>
      <c r="AU14" s="118"/>
      <c r="AV14" s="116"/>
      <c r="AW14" s="117"/>
      <c r="AX14" s="117"/>
      <c r="AY14" s="117"/>
      <c r="AZ14" s="118"/>
      <c r="BA14" s="116"/>
      <c r="BB14" s="117"/>
      <c r="BC14" s="117"/>
      <c r="BD14" s="117"/>
      <c r="BE14" s="118"/>
      <c r="BF14" s="7"/>
      <c r="BH14" s="133"/>
      <c r="BJ14" s="38" t="s">
        <v>25</v>
      </c>
      <c r="BK14" s="38"/>
      <c r="BL14" s="39"/>
      <c r="BM14" s="41"/>
      <c r="BN14" s="39">
        <v>1</v>
      </c>
    </row>
    <row r="15" spans="2:58" ht="12" customHeight="1">
      <c r="B15" s="4"/>
      <c r="C15" s="46">
        <v>1</v>
      </c>
      <c r="D15" s="47"/>
      <c r="E15" s="46">
        <v>2</v>
      </c>
      <c r="F15" s="48"/>
      <c r="G15" s="48"/>
      <c r="H15" s="48"/>
      <c r="I15" s="48"/>
      <c r="J15" s="48"/>
      <c r="K15" s="48"/>
      <c r="L15" s="48"/>
      <c r="M15" s="48"/>
      <c r="N15" s="47"/>
      <c r="O15" s="46">
        <v>3</v>
      </c>
      <c r="P15" s="48"/>
      <c r="Q15" s="48"/>
      <c r="R15" s="48"/>
      <c r="S15" s="47"/>
      <c r="T15" s="46">
        <v>4</v>
      </c>
      <c r="U15" s="48"/>
      <c r="V15" s="48"/>
      <c r="W15" s="48"/>
      <c r="X15" s="47"/>
      <c r="Y15" s="46">
        <v>5</v>
      </c>
      <c r="Z15" s="48"/>
      <c r="AA15" s="48"/>
      <c r="AB15" s="48"/>
      <c r="AC15" s="47"/>
      <c r="AD15" s="46">
        <v>6</v>
      </c>
      <c r="AE15" s="48"/>
      <c r="AF15" s="48"/>
      <c r="AG15" s="48"/>
      <c r="AH15" s="47"/>
      <c r="AI15" s="46">
        <v>7</v>
      </c>
      <c r="AJ15" s="48"/>
      <c r="AK15" s="48"/>
      <c r="AL15" s="47"/>
      <c r="AM15" s="46">
        <v>8</v>
      </c>
      <c r="AN15" s="48"/>
      <c r="AO15" s="48"/>
      <c r="AP15" s="48"/>
      <c r="AQ15" s="47"/>
      <c r="AR15" s="46">
        <v>9</v>
      </c>
      <c r="AS15" s="48"/>
      <c r="AT15" s="48"/>
      <c r="AU15" s="47"/>
      <c r="AV15" s="119">
        <v>10</v>
      </c>
      <c r="AW15" s="120"/>
      <c r="AX15" s="120"/>
      <c r="AY15" s="120"/>
      <c r="AZ15" s="121"/>
      <c r="BA15" s="46">
        <v>11</v>
      </c>
      <c r="BB15" s="48"/>
      <c r="BC15" s="48"/>
      <c r="BD15" s="48"/>
      <c r="BE15" s="47"/>
      <c r="BF15" s="7"/>
    </row>
    <row r="16" spans="2:59" ht="15" customHeight="1">
      <c r="B16" s="4"/>
      <c r="C16" s="58">
        <v>1</v>
      </c>
      <c r="D16" s="58"/>
      <c r="E16" s="102"/>
      <c r="F16" s="103"/>
      <c r="G16" s="103"/>
      <c r="H16" s="103"/>
      <c r="I16" s="103"/>
      <c r="J16" s="103"/>
      <c r="K16" s="103"/>
      <c r="L16" s="103"/>
      <c r="M16" s="103"/>
      <c r="N16" s="104"/>
      <c r="O16" s="62">
        <v>8000000</v>
      </c>
      <c r="P16" s="62"/>
      <c r="Q16" s="62"/>
      <c r="R16" s="62"/>
      <c r="S16" s="62"/>
      <c r="T16" s="42">
        <v>42177</v>
      </c>
      <c r="U16" s="42"/>
      <c r="V16" s="42"/>
      <c r="W16" s="42"/>
      <c r="X16" s="42"/>
      <c r="Y16" s="42">
        <v>42200</v>
      </c>
      <c r="Z16" s="42"/>
      <c r="AA16" s="42"/>
      <c r="AB16" s="42"/>
      <c r="AC16" s="42"/>
      <c r="AD16" s="62">
        <v>50000</v>
      </c>
      <c r="AE16" s="62"/>
      <c r="AF16" s="62"/>
      <c r="AG16" s="62"/>
      <c r="AH16" s="62"/>
      <c r="AI16" s="84">
        <f>IF(Y16-T16&lt;0,0,$Y$16-$T$16)</f>
        <v>23</v>
      </c>
      <c r="AJ16" s="85"/>
      <c r="AK16" s="85"/>
      <c r="AL16" s="86"/>
      <c r="AM16" s="44">
        <v>0.225</v>
      </c>
      <c r="AN16" s="44"/>
      <c r="AO16" s="44"/>
      <c r="AP16" s="44"/>
      <c r="AQ16" s="44"/>
      <c r="AR16" s="81">
        <v>0</v>
      </c>
      <c r="AS16" s="82"/>
      <c r="AT16" s="82"/>
      <c r="AU16" s="83"/>
      <c r="AV16" s="84">
        <f>IF($AI16=0,0,$O$29-$AD16)</f>
        <v>7950000</v>
      </c>
      <c r="AW16" s="85"/>
      <c r="AX16" s="85"/>
      <c r="AY16" s="85"/>
      <c r="AZ16" s="86"/>
      <c r="BA16" s="43">
        <f>IF(AM16=0,AV16*AI16*AR16,IF($BP$12=1,$O$16*AI16*BG16,AV16*AI16*BG16))</f>
        <v>115000</v>
      </c>
      <c r="BB16" s="43"/>
      <c r="BC16" s="43"/>
      <c r="BD16" s="43"/>
      <c r="BE16" s="43"/>
      <c r="BF16" s="7"/>
      <c r="BG16" s="36">
        <f>IF(AM16=0,0,AM16/360*$BP$12)</f>
        <v>0.000625</v>
      </c>
    </row>
    <row r="17" spans="2:59" ht="15" customHeight="1">
      <c r="B17" s="4"/>
      <c r="C17" s="58">
        <v>2</v>
      </c>
      <c r="D17" s="58"/>
      <c r="E17" s="102"/>
      <c r="F17" s="103"/>
      <c r="G17" s="103"/>
      <c r="H17" s="103"/>
      <c r="I17" s="103"/>
      <c r="J17" s="103"/>
      <c r="K17" s="103"/>
      <c r="L17" s="103"/>
      <c r="M17" s="103"/>
      <c r="N17" s="104"/>
      <c r="O17" s="62" t="s">
        <v>21</v>
      </c>
      <c r="P17" s="62"/>
      <c r="Q17" s="62"/>
      <c r="R17" s="62"/>
      <c r="S17" s="62"/>
      <c r="T17" s="42" t="s">
        <v>21</v>
      </c>
      <c r="U17" s="42"/>
      <c r="V17" s="42"/>
      <c r="W17" s="42"/>
      <c r="X17" s="42"/>
      <c r="Y17" s="42">
        <v>42234</v>
      </c>
      <c r="Z17" s="42"/>
      <c r="AA17" s="42"/>
      <c r="AB17" s="42"/>
      <c r="AC17" s="42"/>
      <c r="AD17" s="62">
        <v>10000</v>
      </c>
      <c r="AE17" s="62"/>
      <c r="AF17" s="62"/>
      <c r="AG17" s="62"/>
      <c r="AH17" s="62"/>
      <c r="AI17" s="84">
        <f>IF(Y17-$T$16&lt;0,0,Y17-$T$16)</f>
        <v>57</v>
      </c>
      <c r="AJ17" s="85"/>
      <c r="AK17" s="85"/>
      <c r="AL17" s="86"/>
      <c r="AM17" s="44">
        <v>0.225</v>
      </c>
      <c r="AN17" s="44"/>
      <c r="AO17" s="44"/>
      <c r="AP17" s="44"/>
      <c r="AQ17" s="44"/>
      <c r="AR17" s="81">
        <v>0</v>
      </c>
      <c r="AS17" s="82"/>
      <c r="AT17" s="82"/>
      <c r="AU17" s="83"/>
      <c r="AV17" s="84">
        <f>IF(AI17=0,0,$O$29-SUM($AD$16:$AH17))</f>
        <v>7940000</v>
      </c>
      <c r="AW17" s="85"/>
      <c r="AX17" s="85"/>
      <c r="AY17" s="85"/>
      <c r="AZ17" s="86"/>
      <c r="BA17" s="43">
        <f>IF(AM17=0,AV17*AI17*AR17,IF($BP$12=1,$O$16*AI17*BG17,AV17*AI17*BG17))</f>
        <v>285000</v>
      </c>
      <c r="BB17" s="43"/>
      <c r="BC17" s="43"/>
      <c r="BD17" s="43"/>
      <c r="BE17" s="43"/>
      <c r="BF17" s="7"/>
      <c r="BG17" s="36">
        <f aca="true" t="shared" si="0" ref="BG17:BG27">IF(AM17=0,0,AM17/360*$BP$12)</f>
        <v>0.000625</v>
      </c>
    </row>
    <row r="18" spans="2:59" ht="15" customHeight="1">
      <c r="B18" s="4"/>
      <c r="C18" s="58">
        <v>3</v>
      </c>
      <c r="D18" s="58"/>
      <c r="E18" s="102"/>
      <c r="F18" s="103"/>
      <c r="G18" s="103"/>
      <c r="H18" s="103"/>
      <c r="I18" s="103"/>
      <c r="J18" s="103"/>
      <c r="K18" s="103"/>
      <c r="L18" s="103"/>
      <c r="M18" s="103"/>
      <c r="N18" s="104"/>
      <c r="O18" s="62" t="s">
        <v>21</v>
      </c>
      <c r="P18" s="62"/>
      <c r="Q18" s="62"/>
      <c r="R18" s="62"/>
      <c r="S18" s="62"/>
      <c r="T18" s="42" t="s">
        <v>21</v>
      </c>
      <c r="U18" s="42"/>
      <c r="V18" s="42"/>
      <c r="W18" s="42"/>
      <c r="X18" s="42"/>
      <c r="Y18" s="42">
        <v>42250</v>
      </c>
      <c r="Z18" s="42"/>
      <c r="AA18" s="42"/>
      <c r="AB18" s="42"/>
      <c r="AC18" s="42"/>
      <c r="AD18" s="62">
        <v>15000</v>
      </c>
      <c r="AE18" s="62"/>
      <c r="AF18" s="62"/>
      <c r="AG18" s="62"/>
      <c r="AH18" s="62"/>
      <c r="AI18" s="84">
        <f aca="true" t="shared" si="1" ref="AI18:AI27">IF(Y18-$T$16&lt;0,0,Y18-$T$16)</f>
        <v>73</v>
      </c>
      <c r="AJ18" s="85"/>
      <c r="AK18" s="85"/>
      <c r="AL18" s="86"/>
      <c r="AM18" s="44">
        <v>0.225</v>
      </c>
      <c r="AN18" s="44"/>
      <c r="AO18" s="44"/>
      <c r="AP18" s="44"/>
      <c r="AQ18" s="44"/>
      <c r="AR18" s="81">
        <v>0</v>
      </c>
      <c r="AS18" s="82"/>
      <c r="AT18" s="82"/>
      <c r="AU18" s="83"/>
      <c r="AV18" s="84">
        <f>IF(AI18=0,0,$O$29-SUM($AD$16:$AH18))</f>
        <v>7925000</v>
      </c>
      <c r="AW18" s="85"/>
      <c r="AX18" s="85"/>
      <c r="AY18" s="85"/>
      <c r="AZ18" s="86"/>
      <c r="BA18" s="43">
        <f>IF(AM18=0,AV18*AI18*AR18,IF($BP$12=1,$O$16*AI18*BG18,AV18*AI18*BG18))</f>
        <v>365000</v>
      </c>
      <c r="BB18" s="43"/>
      <c r="BC18" s="43"/>
      <c r="BD18" s="43"/>
      <c r="BE18" s="43"/>
      <c r="BF18" s="7"/>
      <c r="BG18" s="36">
        <f t="shared" si="0"/>
        <v>0.000625</v>
      </c>
    </row>
    <row r="19" spans="2:59" ht="15" customHeight="1">
      <c r="B19" s="4"/>
      <c r="C19" s="58">
        <v>4</v>
      </c>
      <c r="D19" s="58"/>
      <c r="E19" s="102"/>
      <c r="F19" s="103"/>
      <c r="G19" s="103"/>
      <c r="H19" s="103"/>
      <c r="I19" s="103"/>
      <c r="J19" s="103"/>
      <c r="K19" s="103"/>
      <c r="L19" s="103"/>
      <c r="M19" s="103"/>
      <c r="N19" s="104"/>
      <c r="O19" s="62" t="s">
        <v>21</v>
      </c>
      <c r="P19" s="62"/>
      <c r="Q19" s="62"/>
      <c r="R19" s="62"/>
      <c r="S19" s="62"/>
      <c r="T19" s="42" t="s">
        <v>21</v>
      </c>
      <c r="U19" s="42"/>
      <c r="V19" s="42"/>
      <c r="W19" s="42"/>
      <c r="X19" s="42"/>
      <c r="Y19" s="42">
        <v>42287</v>
      </c>
      <c r="Z19" s="42"/>
      <c r="AA19" s="42"/>
      <c r="AB19" s="42"/>
      <c r="AC19" s="42"/>
      <c r="AD19" s="62">
        <v>10000</v>
      </c>
      <c r="AE19" s="62"/>
      <c r="AF19" s="62"/>
      <c r="AG19" s="62"/>
      <c r="AH19" s="62"/>
      <c r="AI19" s="84">
        <f t="shared" si="1"/>
        <v>110</v>
      </c>
      <c r="AJ19" s="85"/>
      <c r="AK19" s="85"/>
      <c r="AL19" s="86"/>
      <c r="AM19" s="44">
        <v>0.215</v>
      </c>
      <c r="AN19" s="44"/>
      <c r="AO19" s="44"/>
      <c r="AP19" s="44"/>
      <c r="AQ19" s="44"/>
      <c r="AR19" s="81">
        <v>0</v>
      </c>
      <c r="AS19" s="82"/>
      <c r="AT19" s="82"/>
      <c r="AU19" s="83"/>
      <c r="AV19" s="84">
        <f>IF(AI19=0,0,$O$29-SUM($AD$16:$AH19))</f>
        <v>7915000</v>
      </c>
      <c r="AW19" s="85"/>
      <c r="AX19" s="85"/>
      <c r="AY19" s="85"/>
      <c r="AZ19" s="86"/>
      <c r="BA19" s="43">
        <f>IF(AM19=0,AV19*AI19*AR19,IF($BP$12=1,$O$16*AI19*BG19,AV19*AI19*BG19))</f>
        <v>525555.5555555555</v>
      </c>
      <c r="BB19" s="43"/>
      <c r="BC19" s="43"/>
      <c r="BD19" s="43"/>
      <c r="BE19" s="43"/>
      <c r="BF19" s="7"/>
      <c r="BG19" s="36">
        <f t="shared" si="0"/>
        <v>0.0005972222222222222</v>
      </c>
    </row>
    <row r="20" spans="2:59" ht="15" customHeight="1">
      <c r="B20" s="4"/>
      <c r="C20" s="58">
        <v>5</v>
      </c>
      <c r="D20" s="58"/>
      <c r="E20" s="102"/>
      <c r="F20" s="103"/>
      <c r="G20" s="103"/>
      <c r="H20" s="103"/>
      <c r="I20" s="103"/>
      <c r="J20" s="103"/>
      <c r="K20" s="103"/>
      <c r="L20" s="103"/>
      <c r="M20" s="103"/>
      <c r="N20" s="104"/>
      <c r="O20" s="62" t="s">
        <v>21</v>
      </c>
      <c r="P20" s="62"/>
      <c r="Q20" s="62"/>
      <c r="R20" s="62"/>
      <c r="S20" s="62"/>
      <c r="T20" s="42" t="s">
        <v>21</v>
      </c>
      <c r="U20" s="42"/>
      <c r="V20" s="42"/>
      <c r="W20" s="42"/>
      <c r="X20" s="42"/>
      <c r="Y20" s="42"/>
      <c r="Z20" s="42"/>
      <c r="AA20" s="42"/>
      <c r="AB20" s="42"/>
      <c r="AC20" s="42"/>
      <c r="AD20" s="62"/>
      <c r="AE20" s="62"/>
      <c r="AF20" s="62"/>
      <c r="AG20" s="62"/>
      <c r="AH20" s="62"/>
      <c r="AI20" s="84">
        <f t="shared" si="1"/>
        <v>0</v>
      </c>
      <c r="AJ20" s="85"/>
      <c r="AK20" s="85"/>
      <c r="AL20" s="86"/>
      <c r="AM20" s="44">
        <v>0</v>
      </c>
      <c r="AN20" s="44"/>
      <c r="AO20" s="44"/>
      <c r="AP20" s="44"/>
      <c r="AQ20" s="44"/>
      <c r="AR20" s="81">
        <v>0</v>
      </c>
      <c r="AS20" s="82"/>
      <c r="AT20" s="82"/>
      <c r="AU20" s="83"/>
      <c r="AV20" s="84">
        <f>IF(AI20=0,0,$O$29-SUM($AD$16:$AH20))</f>
        <v>0</v>
      </c>
      <c r="AW20" s="85"/>
      <c r="AX20" s="85"/>
      <c r="AY20" s="85"/>
      <c r="AZ20" s="86"/>
      <c r="BA20" s="43">
        <f aca="true" t="shared" si="2" ref="BA20:BA27">IF(AM20=0,AV20*AI20*AR20,IF($BP$12=1,$O$16*AI20*BG20,AV20*AI20*BG20))</f>
        <v>0</v>
      </c>
      <c r="BB20" s="43"/>
      <c r="BC20" s="43"/>
      <c r="BD20" s="43"/>
      <c r="BE20" s="43"/>
      <c r="BF20" s="7"/>
      <c r="BG20" s="36">
        <f t="shared" si="0"/>
        <v>0</v>
      </c>
    </row>
    <row r="21" spans="2:59" ht="15" customHeight="1">
      <c r="B21" s="4"/>
      <c r="C21" s="58">
        <v>6</v>
      </c>
      <c r="D21" s="58"/>
      <c r="E21" s="102"/>
      <c r="F21" s="103"/>
      <c r="G21" s="103"/>
      <c r="H21" s="103"/>
      <c r="I21" s="103"/>
      <c r="J21" s="103"/>
      <c r="K21" s="103"/>
      <c r="L21" s="103"/>
      <c r="M21" s="103"/>
      <c r="N21" s="104"/>
      <c r="O21" s="62" t="s">
        <v>21</v>
      </c>
      <c r="P21" s="62"/>
      <c r="Q21" s="62"/>
      <c r="R21" s="62"/>
      <c r="S21" s="62"/>
      <c r="T21" s="42" t="s">
        <v>21</v>
      </c>
      <c r="U21" s="42"/>
      <c r="V21" s="42"/>
      <c r="W21" s="42"/>
      <c r="X21" s="42"/>
      <c r="Y21" s="42"/>
      <c r="Z21" s="42"/>
      <c r="AA21" s="42"/>
      <c r="AB21" s="42"/>
      <c r="AC21" s="42"/>
      <c r="AD21" s="62"/>
      <c r="AE21" s="62"/>
      <c r="AF21" s="62"/>
      <c r="AG21" s="62"/>
      <c r="AH21" s="62"/>
      <c r="AI21" s="84">
        <f t="shared" si="1"/>
        <v>0</v>
      </c>
      <c r="AJ21" s="85"/>
      <c r="AK21" s="85"/>
      <c r="AL21" s="86"/>
      <c r="AM21" s="44">
        <v>0</v>
      </c>
      <c r="AN21" s="44"/>
      <c r="AO21" s="44"/>
      <c r="AP21" s="44"/>
      <c r="AQ21" s="44"/>
      <c r="AR21" s="81">
        <v>0</v>
      </c>
      <c r="AS21" s="82"/>
      <c r="AT21" s="82"/>
      <c r="AU21" s="83"/>
      <c r="AV21" s="84">
        <f>IF(AI21=0,0,$O$29-SUM($AD$16:$AH21))</f>
        <v>0</v>
      </c>
      <c r="AW21" s="85"/>
      <c r="AX21" s="85"/>
      <c r="AY21" s="85"/>
      <c r="AZ21" s="86"/>
      <c r="BA21" s="43">
        <f t="shared" si="2"/>
        <v>0</v>
      </c>
      <c r="BB21" s="43"/>
      <c r="BC21" s="43"/>
      <c r="BD21" s="43"/>
      <c r="BE21" s="43"/>
      <c r="BF21" s="7"/>
      <c r="BG21" s="36">
        <f t="shared" si="0"/>
        <v>0</v>
      </c>
    </row>
    <row r="22" spans="2:59" ht="15" customHeight="1">
      <c r="B22" s="4"/>
      <c r="C22" s="58">
        <v>7</v>
      </c>
      <c r="D22" s="58"/>
      <c r="E22" s="102"/>
      <c r="F22" s="103"/>
      <c r="G22" s="103"/>
      <c r="H22" s="103"/>
      <c r="I22" s="103"/>
      <c r="J22" s="103"/>
      <c r="K22" s="103"/>
      <c r="L22" s="103"/>
      <c r="M22" s="103"/>
      <c r="N22" s="104"/>
      <c r="O22" s="62" t="s">
        <v>21</v>
      </c>
      <c r="P22" s="62"/>
      <c r="Q22" s="62"/>
      <c r="R22" s="62"/>
      <c r="S22" s="62"/>
      <c r="T22" s="42" t="s">
        <v>21</v>
      </c>
      <c r="U22" s="42"/>
      <c r="V22" s="42"/>
      <c r="W22" s="42"/>
      <c r="X22" s="42"/>
      <c r="Y22" s="42"/>
      <c r="Z22" s="42"/>
      <c r="AA22" s="42"/>
      <c r="AB22" s="42"/>
      <c r="AC22" s="42"/>
      <c r="AD22" s="62"/>
      <c r="AE22" s="62"/>
      <c r="AF22" s="62"/>
      <c r="AG22" s="62"/>
      <c r="AH22" s="62"/>
      <c r="AI22" s="84">
        <f t="shared" si="1"/>
        <v>0</v>
      </c>
      <c r="AJ22" s="85"/>
      <c r="AK22" s="85"/>
      <c r="AL22" s="86"/>
      <c r="AM22" s="44">
        <v>0</v>
      </c>
      <c r="AN22" s="44"/>
      <c r="AO22" s="44"/>
      <c r="AP22" s="44"/>
      <c r="AQ22" s="44"/>
      <c r="AR22" s="81">
        <v>0</v>
      </c>
      <c r="AS22" s="82"/>
      <c r="AT22" s="82"/>
      <c r="AU22" s="83"/>
      <c r="AV22" s="84">
        <f>IF(AI22=0,0,$O$29-SUM($AD$16:$AH22))</f>
        <v>0</v>
      </c>
      <c r="AW22" s="85"/>
      <c r="AX22" s="85"/>
      <c r="AY22" s="85"/>
      <c r="AZ22" s="86"/>
      <c r="BA22" s="43">
        <f t="shared" si="2"/>
        <v>0</v>
      </c>
      <c r="BB22" s="43"/>
      <c r="BC22" s="43"/>
      <c r="BD22" s="43"/>
      <c r="BE22" s="43"/>
      <c r="BF22" s="7"/>
      <c r="BG22" s="36">
        <f t="shared" si="0"/>
        <v>0</v>
      </c>
    </row>
    <row r="23" spans="2:59" ht="15" customHeight="1">
      <c r="B23" s="4"/>
      <c r="C23" s="58">
        <v>8</v>
      </c>
      <c r="D23" s="58"/>
      <c r="E23" s="102"/>
      <c r="F23" s="103"/>
      <c r="G23" s="103"/>
      <c r="H23" s="103"/>
      <c r="I23" s="103"/>
      <c r="J23" s="103"/>
      <c r="K23" s="103"/>
      <c r="L23" s="103"/>
      <c r="M23" s="103"/>
      <c r="N23" s="104"/>
      <c r="O23" s="62" t="s">
        <v>21</v>
      </c>
      <c r="P23" s="62"/>
      <c r="Q23" s="62"/>
      <c r="R23" s="62"/>
      <c r="S23" s="62"/>
      <c r="T23" s="42" t="s">
        <v>21</v>
      </c>
      <c r="U23" s="42"/>
      <c r="V23" s="42"/>
      <c r="W23" s="42"/>
      <c r="X23" s="42"/>
      <c r="Y23" s="42"/>
      <c r="Z23" s="42"/>
      <c r="AA23" s="42"/>
      <c r="AB23" s="42"/>
      <c r="AC23" s="42"/>
      <c r="AD23" s="62"/>
      <c r="AE23" s="62"/>
      <c r="AF23" s="62"/>
      <c r="AG23" s="62"/>
      <c r="AH23" s="62"/>
      <c r="AI23" s="84">
        <f t="shared" si="1"/>
        <v>0</v>
      </c>
      <c r="AJ23" s="85"/>
      <c r="AK23" s="85"/>
      <c r="AL23" s="86"/>
      <c r="AM23" s="44">
        <v>0</v>
      </c>
      <c r="AN23" s="44"/>
      <c r="AO23" s="44"/>
      <c r="AP23" s="44"/>
      <c r="AQ23" s="44"/>
      <c r="AR23" s="81">
        <v>0</v>
      </c>
      <c r="AS23" s="82"/>
      <c r="AT23" s="82"/>
      <c r="AU23" s="83"/>
      <c r="AV23" s="84">
        <f>IF(AI23=0,0,$O$29-SUM($AD$16:$AH23))</f>
        <v>0</v>
      </c>
      <c r="AW23" s="85"/>
      <c r="AX23" s="85"/>
      <c r="AY23" s="85"/>
      <c r="AZ23" s="86"/>
      <c r="BA23" s="43">
        <f t="shared" si="2"/>
        <v>0</v>
      </c>
      <c r="BB23" s="43"/>
      <c r="BC23" s="43"/>
      <c r="BD23" s="43"/>
      <c r="BE23" s="43"/>
      <c r="BF23" s="7"/>
      <c r="BG23" s="36">
        <f t="shared" si="0"/>
        <v>0</v>
      </c>
    </row>
    <row r="24" spans="2:59" ht="15" customHeight="1">
      <c r="B24" s="4"/>
      <c r="C24" s="58">
        <v>9</v>
      </c>
      <c r="D24" s="58"/>
      <c r="E24" s="102"/>
      <c r="F24" s="103"/>
      <c r="G24" s="103"/>
      <c r="H24" s="103"/>
      <c r="I24" s="103"/>
      <c r="J24" s="103"/>
      <c r="K24" s="103"/>
      <c r="L24" s="103"/>
      <c r="M24" s="103"/>
      <c r="N24" s="104"/>
      <c r="O24" s="62" t="s">
        <v>21</v>
      </c>
      <c r="P24" s="62"/>
      <c r="Q24" s="62"/>
      <c r="R24" s="62"/>
      <c r="S24" s="62"/>
      <c r="T24" s="42" t="s">
        <v>21</v>
      </c>
      <c r="U24" s="42"/>
      <c r="V24" s="42"/>
      <c r="W24" s="42"/>
      <c r="X24" s="42"/>
      <c r="Y24" s="42"/>
      <c r="Z24" s="42"/>
      <c r="AA24" s="42"/>
      <c r="AB24" s="42"/>
      <c r="AC24" s="42"/>
      <c r="AD24" s="62"/>
      <c r="AE24" s="62"/>
      <c r="AF24" s="62"/>
      <c r="AG24" s="62"/>
      <c r="AH24" s="62"/>
      <c r="AI24" s="84">
        <f t="shared" si="1"/>
        <v>0</v>
      </c>
      <c r="AJ24" s="85"/>
      <c r="AK24" s="85"/>
      <c r="AL24" s="86"/>
      <c r="AM24" s="44">
        <v>0</v>
      </c>
      <c r="AN24" s="44"/>
      <c r="AO24" s="44"/>
      <c r="AP24" s="44"/>
      <c r="AQ24" s="44"/>
      <c r="AR24" s="81">
        <v>0</v>
      </c>
      <c r="AS24" s="82"/>
      <c r="AT24" s="82"/>
      <c r="AU24" s="83"/>
      <c r="AV24" s="84">
        <f>IF(AI24=0,0,$O$29-SUM($AD$16:$AH24))</f>
        <v>0</v>
      </c>
      <c r="AW24" s="85"/>
      <c r="AX24" s="85"/>
      <c r="AY24" s="85"/>
      <c r="AZ24" s="86"/>
      <c r="BA24" s="43">
        <f t="shared" si="2"/>
        <v>0</v>
      </c>
      <c r="BB24" s="43"/>
      <c r="BC24" s="43"/>
      <c r="BD24" s="43"/>
      <c r="BE24" s="43"/>
      <c r="BF24" s="7"/>
      <c r="BG24" s="36">
        <f t="shared" si="0"/>
        <v>0</v>
      </c>
    </row>
    <row r="25" spans="2:59" ht="15" customHeight="1">
      <c r="B25" s="4"/>
      <c r="C25" s="58">
        <v>10</v>
      </c>
      <c r="D25" s="58"/>
      <c r="E25" s="102"/>
      <c r="F25" s="103"/>
      <c r="G25" s="103"/>
      <c r="H25" s="103"/>
      <c r="I25" s="103"/>
      <c r="J25" s="103"/>
      <c r="K25" s="103"/>
      <c r="L25" s="103"/>
      <c r="M25" s="103"/>
      <c r="N25" s="104"/>
      <c r="O25" s="62" t="s">
        <v>21</v>
      </c>
      <c r="P25" s="62"/>
      <c r="Q25" s="62"/>
      <c r="R25" s="62"/>
      <c r="S25" s="62"/>
      <c r="T25" s="42" t="s">
        <v>21</v>
      </c>
      <c r="U25" s="42"/>
      <c r="V25" s="42"/>
      <c r="W25" s="42"/>
      <c r="X25" s="42"/>
      <c r="Y25" s="42"/>
      <c r="Z25" s="42"/>
      <c r="AA25" s="42"/>
      <c r="AB25" s="42"/>
      <c r="AC25" s="42"/>
      <c r="AD25" s="62"/>
      <c r="AE25" s="62"/>
      <c r="AF25" s="62"/>
      <c r="AG25" s="62"/>
      <c r="AH25" s="62"/>
      <c r="AI25" s="84">
        <f t="shared" si="1"/>
        <v>0</v>
      </c>
      <c r="AJ25" s="85"/>
      <c r="AK25" s="85"/>
      <c r="AL25" s="86"/>
      <c r="AM25" s="44">
        <v>0</v>
      </c>
      <c r="AN25" s="44"/>
      <c r="AO25" s="44"/>
      <c r="AP25" s="44"/>
      <c r="AQ25" s="44"/>
      <c r="AR25" s="81">
        <v>0</v>
      </c>
      <c r="AS25" s="82"/>
      <c r="AT25" s="82"/>
      <c r="AU25" s="83"/>
      <c r="AV25" s="84">
        <f>IF(AI25=0,0,$O$29-SUM($AD$16:$AH25))</f>
        <v>0</v>
      </c>
      <c r="AW25" s="85"/>
      <c r="AX25" s="85"/>
      <c r="AY25" s="85"/>
      <c r="AZ25" s="86"/>
      <c r="BA25" s="43">
        <f t="shared" si="2"/>
        <v>0</v>
      </c>
      <c r="BB25" s="43"/>
      <c r="BC25" s="43"/>
      <c r="BD25" s="43"/>
      <c r="BE25" s="43"/>
      <c r="BF25" s="7"/>
      <c r="BG25" s="36">
        <f t="shared" si="0"/>
        <v>0</v>
      </c>
    </row>
    <row r="26" spans="2:59" ht="15" customHeight="1">
      <c r="B26" s="4"/>
      <c r="C26" s="58">
        <v>11</v>
      </c>
      <c r="D26" s="58"/>
      <c r="E26" s="102"/>
      <c r="F26" s="103"/>
      <c r="G26" s="103"/>
      <c r="H26" s="103"/>
      <c r="I26" s="103"/>
      <c r="J26" s="103"/>
      <c r="K26" s="103"/>
      <c r="L26" s="103"/>
      <c r="M26" s="103"/>
      <c r="N26" s="104"/>
      <c r="O26" s="62" t="s">
        <v>21</v>
      </c>
      <c r="P26" s="62"/>
      <c r="Q26" s="62"/>
      <c r="R26" s="62"/>
      <c r="S26" s="62"/>
      <c r="T26" s="42" t="s">
        <v>21</v>
      </c>
      <c r="U26" s="42"/>
      <c r="V26" s="42"/>
      <c r="W26" s="42"/>
      <c r="X26" s="42"/>
      <c r="Y26" s="42"/>
      <c r="Z26" s="42"/>
      <c r="AA26" s="42"/>
      <c r="AB26" s="42"/>
      <c r="AC26" s="42"/>
      <c r="AD26" s="62"/>
      <c r="AE26" s="62"/>
      <c r="AF26" s="62"/>
      <c r="AG26" s="62"/>
      <c r="AH26" s="62"/>
      <c r="AI26" s="84">
        <f t="shared" si="1"/>
        <v>0</v>
      </c>
      <c r="AJ26" s="85"/>
      <c r="AK26" s="85"/>
      <c r="AL26" s="86"/>
      <c r="AM26" s="44">
        <v>0</v>
      </c>
      <c r="AN26" s="44"/>
      <c r="AO26" s="44"/>
      <c r="AP26" s="44"/>
      <c r="AQ26" s="44"/>
      <c r="AR26" s="81">
        <v>0</v>
      </c>
      <c r="AS26" s="82"/>
      <c r="AT26" s="82"/>
      <c r="AU26" s="83"/>
      <c r="AV26" s="84">
        <f>IF(AI26=0,0,$O$29-SUM($AD$16:$AH26))</f>
        <v>0</v>
      </c>
      <c r="AW26" s="85"/>
      <c r="AX26" s="85"/>
      <c r="AY26" s="85"/>
      <c r="AZ26" s="86"/>
      <c r="BA26" s="43">
        <f t="shared" si="2"/>
        <v>0</v>
      </c>
      <c r="BB26" s="43"/>
      <c r="BC26" s="43"/>
      <c r="BD26" s="43"/>
      <c r="BE26" s="43"/>
      <c r="BF26" s="7"/>
      <c r="BG26" s="36">
        <f t="shared" si="0"/>
        <v>0</v>
      </c>
    </row>
    <row r="27" spans="2:59" ht="15" customHeight="1">
      <c r="B27" s="4"/>
      <c r="C27" s="58">
        <v>12</v>
      </c>
      <c r="D27" s="58"/>
      <c r="E27" s="102"/>
      <c r="F27" s="103"/>
      <c r="G27" s="103"/>
      <c r="H27" s="103"/>
      <c r="I27" s="103"/>
      <c r="J27" s="103"/>
      <c r="K27" s="103"/>
      <c r="L27" s="103"/>
      <c r="M27" s="103"/>
      <c r="N27" s="104"/>
      <c r="O27" s="62" t="s">
        <v>21</v>
      </c>
      <c r="P27" s="62"/>
      <c r="Q27" s="62"/>
      <c r="R27" s="62"/>
      <c r="S27" s="62"/>
      <c r="T27" s="42" t="s">
        <v>21</v>
      </c>
      <c r="U27" s="42"/>
      <c r="V27" s="42"/>
      <c r="W27" s="42"/>
      <c r="X27" s="42"/>
      <c r="Y27" s="42"/>
      <c r="Z27" s="42"/>
      <c r="AA27" s="42"/>
      <c r="AB27" s="42"/>
      <c r="AC27" s="42"/>
      <c r="AD27" s="62"/>
      <c r="AE27" s="62"/>
      <c r="AF27" s="62"/>
      <c r="AG27" s="62"/>
      <c r="AH27" s="62"/>
      <c r="AI27" s="84">
        <f t="shared" si="1"/>
        <v>0</v>
      </c>
      <c r="AJ27" s="85"/>
      <c r="AK27" s="85"/>
      <c r="AL27" s="86"/>
      <c r="AM27" s="44">
        <v>0</v>
      </c>
      <c r="AN27" s="44"/>
      <c r="AO27" s="44"/>
      <c r="AP27" s="44"/>
      <c r="AQ27" s="44"/>
      <c r="AR27" s="81">
        <v>0</v>
      </c>
      <c r="AS27" s="82"/>
      <c r="AT27" s="82"/>
      <c r="AU27" s="83"/>
      <c r="AV27" s="84">
        <f>IF(AI27=0,0,$O$29-SUM($AD$16:$AH27))</f>
        <v>0</v>
      </c>
      <c r="AW27" s="85"/>
      <c r="AX27" s="85"/>
      <c r="AY27" s="85"/>
      <c r="AZ27" s="86"/>
      <c r="BA27" s="43">
        <f t="shared" si="2"/>
        <v>0</v>
      </c>
      <c r="BB27" s="43"/>
      <c r="BC27" s="43"/>
      <c r="BD27" s="43"/>
      <c r="BE27" s="43"/>
      <c r="BF27" s="7"/>
      <c r="BG27" s="36">
        <f t="shared" si="0"/>
        <v>0</v>
      </c>
    </row>
    <row r="28" spans="2:58" ht="22.5" customHeight="1">
      <c r="B28" s="4"/>
      <c r="C28" s="92" t="s">
        <v>22</v>
      </c>
      <c r="D28" s="93"/>
      <c r="E28" s="93"/>
      <c r="F28" s="93"/>
      <c r="G28" s="93"/>
      <c r="H28" s="93"/>
      <c r="I28" s="93"/>
      <c r="J28" s="93"/>
      <c r="K28" s="90">
        <f>IF(Y28=0,"-",Y28)</f>
        <v>42614</v>
      </c>
      <c r="L28" s="90"/>
      <c r="M28" s="90"/>
      <c r="N28" s="91"/>
      <c r="O28" s="109">
        <f>$O$16-SUM(AD16:AH27)</f>
        <v>7915000</v>
      </c>
      <c r="P28" s="109"/>
      <c r="Q28" s="109"/>
      <c r="R28" s="109"/>
      <c r="S28" s="109"/>
      <c r="T28" s="100" t="s">
        <v>21</v>
      </c>
      <c r="U28" s="100"/>
      <c r="V28" s="100"/>
      <c r="W28" s="100"/>
      <c r="X28" s="100"/>
      <c r="Y28" s="100">
        <v>42614</v>
      </c>
      <c r="Z28" s="100"/>
      <c r="AA28" s="100"/>
      <c r="AB28" s="100"/>
      <c r="AC28" s="100"/>
      <c r="AD28" s="100" t="s">
        <v>21</v>
      </c>
      <c r="AE28" s="100"/>
      <c r="AF28" s="100"/>
      <c r="AG28" s="100"/>
      <c r="AH28" s="100"/>
      <c r="AI28" s="97">
        <f>IF($Y28-MAX($Y$16:$AC27)&lt;=0,0,$Y28-MAX($Y$16:$AC27))</f>
        <v>327</v>
      </c>
      <c r="AJ28" s="98"/>
      <c r="AK28" s="98"/>
      <c r="AL28" s="99"/>
      <c r="AM28" s="108"/>
      <c r="AN28" s="108"/>
      <c r="AO28" s="108"/>
      <c r="AP28" s="108"/>
      <c r="AQ28" s="108"/>
      <c r="AR28" s="94"/>
      <c r="AS28" s="95"/>
      <c r="AT28" s="95"/>
      <c r="AU28" s="96"/>
      <c r="AV28" s="105">
        <f>IF(AI28=0,0,$O$29-SUM($AD$16:$AH27))</f>
        <v>7915000</v>
      </c>
      <c r="AW28" s="106"/>
      <c r="AX28" s="106"/>
      <c r="AY28" s="106"/>
      <c r="AZ28" s="107"/>
      <c r="BA28" s="101"/>
      <c r="BB28" s="101"/>
      <c r="BC28" s="101"/>
      <c r="BD28" s="101"/>
      <c r="BE28" s="101"/>
      <c r="BF28" s="7"/>
    </row>
    <row r="29" spans="2:58" ht="15" customHeight="1">
      <c r="B29" s="4"/>
      <c r="C29" s="87" t="s">
        <v>26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9"/>
      <c r="O29" s="109">
        <f>O16</f>
        <v>8000000</v>
      </c>
      <c r="P29" s="109"/>
      <c r="Q29" s="109"/>
      <c r="R29" s="109"/>
      <c r="S29" s="109"/>
      <c r="T29" s="100" t="s">
        <v>21</v>
      </c>
      <c r="U29" s="100"/>
      <c r="V29" s="100"/>
      <c r="W29" s="100"/>
      <c r="X29" s="100"/>
      <c r="Y29" s="100" t="s">
        <v>21</v>
      </c>
      <c r="Z29" s="100"/>
      <c r="AA29" s="100"/>
      <c r="AB29" s="100"/>
      <c r="AC29" s="100"/>
      <c r="AD29" s="101">
        <f>SUM(AD16:AH27)</f>
        <v>85000</v>
      </c>
      <c r="AE29" s="101"/>
      <c r="AF29" s="101"/>
      <c r="AG29" s="101"/>
      <c r="AH29" s="101"/>
      <c r="AI29" s="97" t="s">
        <v>21</v>
      </c>
      <c r="AJ29" s="98"/>
      <c r="AK29" s="98"/>
      <c r="AL29" s="99"/>
      <c r="AM29" s="108" t="s">
        <v>21</v>
      </c>
      <c r="AN29" s="108"/>
      <c r="AO29" s="108"/>
      <c r="AP29" s="108"/>
      <c r="AQ29" s="108"/>
      <c r="AR29" s="94" t="s">
        <v>21</v>
      </c>
      <c r="AS29" s="95"/>
      <c r="AT29" s="95"/>
      <c r="AU29" s="96"/>
      <c r="AV29" s="97" t="s">
        <v>21</v>
      </c>
      <c r="AW29" s="98"/>
      <c r="AX29" s="98"/>
      <c r="AY29" s="98"/>
      <c r="AZ29" s="99"/>
      <c r="BA29" s="109">
        <f>SUM(BA16:BE28)</f>
        <v>1290555.5555555555</v>
      </c>
      <c r="BB29" s="109"/>
      <c r="BC29" s="109"/>
      <c r="BD29" s="109"/>
      <c r="BE29" s="109"/>
      <c r="BF29" s="7"/>
    </row>
    <row r="30" spans="2:58" ht="12" customHeight="1">
      <c r="B30" s="4"/>
      <c r="C30" s="13"/>
      <c r="D30" s="13"/>
      <c r="E30" s="13"/>
      <c r="F30" s="13"/>
      <c r="G30" s="13"/>
      <c r="H30" s="13"/>
      <c r="I30" s="13"/>
      <c r="J30" s="1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5"/>
      <c r="X30" s="15"/>
      <c r="Y30" s="20"/>
      <c r="Z30" s="20"/>
      <c r="AA30" s="20"/>
      <c r="AB30" s="20"/>
      <c r="AC30" s="20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23"/>
      <c r="BA30" s="13"/>
      <c r="BB30" s="13"/>
      <c r="BC30" s="13"/>
      <c r="BD30" s="13"/>
      <c r="BE30" s="13"/>
      <c r="BF30" s="7"/>
    </row>
    <row r="31" spans="2:58" ht="24.75" customHeight="1">
      <c r="B31" s="4"/>
      <c r="C31" s="70" t="s">
        <v>16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2">
        <f>$BA$29+$O$28</f>
        <v>9205555.555555556</v>
      </c>
      <c r="AM31" s="72"/>
      <c r="AN31" s="72"/>
      <c r="AO31" s="72"/>
      <c r="AP31" s="72"/>
      <c r="AQ31" s="72"/>
      <c r="AR31" s="72"/>
      <c r="AS31" s="72"/>
      <c r="AT31" s="72"/>
      <c r="AU31" s="72"/>
      <c r="AV31" s="29" t="s">
        <v>17</v>
      </c>
      <c r="AW31" s="19"/>
      <c r="AX31" s="19"/>
      <c r="AY31" s="19"/>
      <c r="AZ31" s="19"/>
      <c r="BA31" s="19"/>
      <c r="BB31" s="19"/>
      <c r="BC31" s="19"/>
      <c r="BD31" s="19"/>
      <c r="BE31" s="28"/>
      <c r="BF31" s="7"/>
    </row>
    <row r="32" spans="2:58" ht="12" customHeight="1">
      <c r="B32" s="4"/>
      <c r="C32" s="2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27"/>
      <c r="BF32" s="7"/>
    </row>
    <row r="33" spans="2:58" ht="12" customHeight="1">
      <c r="B33" s="4"/>
      <c r="C33" s="2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7"/>
    </row>
    <row r="34" spans="2:58" ht="12" customHeight="1">
      <c r="B34" s="4"/>
      <c r="C34" s="22"/>
      <c r="D34" s="22"/>
      <c r="E34" s="22"/>
      <c r="F34" s="2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7"/>
    </row>
    <row r="35" spans="2:58" ht="12" customHeight="1" thickBot="1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0"/>
    </row>
    <row r="36" spans="39:40" ht="12" customHeight="1">
      <c r="AM36" s="5"/>
      <c r="AN36" s="5"/>
    </row>
    <row r="37" spans="39:40" ht="12" customHeight="1">
      <c r="AM37" s="5"/>
      <c r="AN37" s="5"/>
    </row>
    <row r="89" spans="39:40" ht="12" customHeight="1">
      <c r="AM89" s="5"/>
      <c r="AN89" s="5"/>
    </row>
    <row r="90" spans="39:40" ht="12" customHeight="1">
      <c r="AM90" s="5"/>
      <c r="AN90" s="5"/>
    </row>
    <row r="91" spans="39:40" ht="12" customHeight="1">
      <c r="AM91" s="5"/>
      <c r="AN91" s="5"/>
    </row>
    <row r="92" spans="39:40" ht="12" customHeight="1">
      <c r="AM92" s="5"/>
      <c r="AN92" s="5"/>
    </row>
    <row r="93" spans="39:40" ht="12" customHeight="1">
      <c r="AM93" s="5"/>
      <c r="AN93" s="5"/>
    </row>
    <row r="94" spans="39:40" ht="12" customHeight="1">
      <c r="AM94" s="5"/>
      <c r="AN94" s="5"/>
    </row>
    <row r="95" spans="39:40" ht="12" customHeight="1">
      <c r="AM95" s="5"/>
      <c r="AN95" s="5"/>
    </row>
    <row r="96" spans="39:40" ht="12" customHeight="1">
      <c r="AM96" s="5"/>
      <c r="AN96" s="5"/>
    </row>
    <row r="97" spans="39:40" ht="12" customHeight="1">
      <c r="AM97" s="5"/>
      <c r="AN97" s="5"/>
    </row>
    <row r="98" spans="39:40" ht="12" customHeight="1">
      <c r="AM98" s="5"/>
      <c r="AN98" s="5"/>
    </row>
    <row r="99" spans="39:40" ht="12" customHeight="1">
      <c r="AM99" s="5"/>
      <c r="AN99" s="5"/>
    </row>
    <row r="100" spans="39:40" ht="12" customHeight="1">
      <c r="AM100" s="5"/>
      <c r="AN100" s="5"/>
    </row>
    <row r="101" spans="39:40" ht="12" customHeight="1">
      <c r="AM101" s="5"/>
      <c r="AN101" s="5"/>
    </row>
    <row r="102" spans="39:40" ht="12" customHeight="1">
      <c r="AM102" s="5"/>
      <c r="AN102" s="5"/>
    </row>
    <row r="103" spans="39:40" ht="12" customHeight="1">
      <c r="AM103" s="5"/>
      <c r="AN103" s="5"/>
    </row>
    <row r="104" spans="39:40" ht="12" customHeight="1">
      <c r="AM104" s="5"/>
      <c r="AN104" s="5"/>
    </row>
    <row r="105" spans="39:40" ht="12" customHeight="1">
      <c r="AM105" s="5"/>
      <c r="AN105" s="5"/>
    </row>
    <row r="106" spans="39:40" ht="12" customHeight="1">
      <c r="AM106" s="5"/>
      <c r="AN106" s="5"/>
    </row>
    <row r="107" spans="39:40" ht="12" customHeight="1">
      <c r="AM107" s="5"/>
      <c r="AN107" s="5"/>
    </row>
    <row r="108" spans="39:40" ht="12" customHeight="1">
      <c r="AM108" s="5"/>
      <c r="AN108" s="5"/>
    </row>
    <row r="109" spans="39:40" ht="12" customHeight="1">
      <c r="AM109" s="5"/>
      <c r="AN109" s="5"/>
    </row>
    <row r="110" spans="39:40" ht="12" customHeight="1">
      <c r="AM110" s="5"/>
      <c r="AN110" s="5"/>
    </row>
    <row r="111" spans="39:40" ht="12" customHeight="1">
      <c r="AM111" s="5"/>
      <c r="AN111" s="5"/>
    </row>
    <row r="112" spans="39:40" ht="12" customHeight="1">
      <c r="AM112" s="5"/>
      <c r="AN112" s="5"/>
    </row>
    <row r="113" spans="39:40" ht="12" customHeight="1">
      <c r="AM113" s="5"/>
      <c r="AN113" s="5"/>
    </row>
    <row r="114" spans="39:40" ht="12" customHeight="1">
      <c r="AM114" s="5"/>
      <c r="AN114" s="5"/>
    </row>
    <row r="115" spans="39:40" ht="12" customHeight="1">
      <c r="AM115" s="5"/>
      <c r="AN115" s="5"/>
    </row>
    <row r="116" spans="39:40" ht="12" customHeight="1">
      <c r="AM116" s="5"/>
      <c r="AN116" s="5"/>
    </row>
    <row r="117" spans="39:40" ht="12" customHeight="1">
      <c r="AM117" s="5"/>
      <c r="AN117" s="5"/>
    </row>
    <row r="118" spans="39:40" ht="12" customHeight="1">
      <c r="AM118" s="5"/>
      <c r="AN118" s="5"/>
    </row>
    <row r="119" spans="39:40" ht="12" customHeight="1">
      <c r="AM119" s="5"/>
      <c r="AN119" s="5"/>
    </row>
    <row r="120" spans="39:40" ht="12" customHeight="1">
      <c r="AM120" s="5"/>
      <c r="AN120" s="5"/>
    </row>
    <row r="121" spans="39:40" ht="12" customHeight="1">
      <c r="AM121" s="5"/>
      <c r="AN121" s="5"/>
    </row>
    <row r="122" spans="39:40" ht="12" customHeight="1">
      <c r="AM122" s="5"/>
      <c r="AN122" s="5"/>
    </row>
    <row r="123" spans="39:40" ht="12" customHeight="1">
      <c r="AM123" s="5"/>
      <c r="AN123" s="5"/>
    </row>
    <row r="124" spans="39:40" ht="12" customHeight="1">
      <c r="AM124" s="5"/>
      <c r="AN124" s="5"/>
    </row>
    <row r="125" spans="39:40" ht="12" customHeight="1">
      <c r="AM125" s="5"/>
      <c r="AN125" s="5"/>
    </row>
    <row r="126" spans="39:40" ht="12" customHeight="1">
      <c r="AM126" s="5"/>
      <c r="AN126" s="5"/>
    </row>
    <row r="127" spans="39:40" ht="12" customHeight="1">
      <c r="AM127" s="5"/>
      <c r="AN127" s="5"/>
    </row>
    <row r="128" spans="39:40" ht="12" customHeight="1">
      <c r="AM128" s="5"/>
      <c r="AN128" s="5"/>
    </row>
    <row r="129" spans="39:40" ht="12" customHeight="1">
      <c r="AM129" s="5"/>
      <c r="AN129" s="5"/>
    </row>
    <row r="130" spans="39:40" ht="12" customHeight="1">
      <c r="AM130" s="5"/>
      <c r="AN130" s="5"/>
    </row>
    <row r="131" spans="39:40" ht="12" customHeight="1">
      <c r="AM131" s="5"/>
      <c r="AN131" s="5"/>
    </row>
  </sheetData>
  <sheetProtection/>
  <mergeCells count="192">
    <mergeCell ref="BA15:BE15"/>
    <mergeCell ref="AD11:AH14"/>
    <mergeCell ref="AD15:AH15"/>
    <mergeCell ref="AD16:AH16"/>
    <mergeCell ref="T17:X17"/>
    <mergeCell ref="Y17:AC17"/>
    <mergeCell ref="AD17:AH17"/>
    <mergeCell ref="AI17:AL17"/>
    <mergeCell ref="BH12:BH14"/>
    <mergeCell ref="AD28:AH28"/>
    <mergeCell ref="Y16:AC16"/>
    <mergeCell ref="AM16:AQ16"/>
    <mergeCell ref="AI16:AL16"/>
    <mergeCell ref="AM17:AQ17"/>
    <mergeCell ref="AR15:AU15"/>
    <mergeCell ref="T11:X14"/>
    <mergeCell ref="O11:S14"/>
    <mergeCell ref="C16:D16"/>
    <mergeCell ref="O16:S16"/>
    <mergeCell ref="T16:X16"/>
    <mergeCell ref="E11:N14"/>
    <mergeCell ref="E15:N15"/>
    <mergeCell ref="E16:N16"/>
    <mergeCell ref="AY5:AZ5"/>
    <mergeCell ref="Y8:Z8"/>
    <mergeCell ref="AB8:AG8"/>
    <mergeCell ref="AI8:AJ8"/>
    <mergeCell ref="G5:AG5"/>
    <mergeCell ref="G6:AG6"/>
    <mergeCell ref="AI5:AM5"/>
    <mergeCell ref="AO5:AP5"/>
    <mergeCell ref="C31:AK31"/>
    <mergeCell ref="AL31:AU31"/>
    <mergeCell ref="C11:D14"/>
    <mergeCell ref="BA11:BE14"/>
    <mergeCell ref="AM11:AQ14"/>
    <mergeCell ref="Y11:AC14"/>
    <mergeCell ref="BA16:BE16"/>
    <mergeCell ref="C17:D17"/>
    <mergeCell ref="E17:N17"/>
    <mergeCell ref="O17:S17"/>
    <mergeCell ref="BL6:BT6"/>
    <mergeCell ref="BN10:BV10"/>
    <mergeCell ref="C15:D15"/>
    <mergeCell ref="O15:S15"/>
    <mergeCell ref="T15:X15"/>
    <mergeCell ref="Y15:AC15"/>
    <mergeCell ref="AM15:AQ15"/>
    <mergeCell ref="AI11:AL14"/>
    <mergeCell ref="AI15:AL15"/>
    <mergeCell ref="AR11:AU14"/>
    <mergeCell ref="AV11:AZ14"/>
    <mergeCell ref="AV15:AZ15"/>
    <mergeCell ref="AV16:AZ16"/>
    <mergeCell ref="AR17:AU17"/>
    <mergeCell ref="AV17:AZ17"/>
    <mergeCell ref="B1:BF1"/>
    <mergeCell ref="C3:BE3"/>
    <mergeCell ref="C5:F5"/>
    <mergeCell ref="AR16:AU16"/>
    <mergeCell ref="AR5:AW5"/>
    <mergeCell ref="Y18:AC18"/>
    <mergeCell ref="AD18:AH18"/>
    <mergeCell ref="AI18:AL18"/>
    <mergeCell ref="AM18:AQ18"/>
    <mergeCell ref="C18:D18"/>
    <mergeCell ref="E18:N18"/>
    <mergeCell ref="O18:S18"/>
    <mergeCell ref="T18:X18"/>
    <mergeCell ref="AR18:AU18"/>
    <mergeCell ref="C19:D19"/>
    <mergeCell ref="E19:N19"/>
    <mergeCell ref="O19:S19"/>
    <mergeCell ref="T19:X19"/>
    <mergeCell ref="Y19:AC19"/>
    <mergeCell ref="AD19:AH19"/>
    <mergeCell ref="AI19:AL19"/>
    <mergeCell ref="AM19:AQ19"/>
    <mergeCell ref="AR19:AU19"/>
    <mergeCell ref="Y20:AC20"/>
    <mergeCell ref="AD20:AH20"/>
    <mergeCell ref="AI20:AL20"/>
    <mergeCell ref="AM20:AQ20"/>
    <mergeCell ref="C20:D20"/>
    <mergeCell ref="E20:N20"/>
    <mergeCell ref="O20:S20"/>
    <mergeCell ref="T20:X20"/>
    <mergeCell ref="AR20:AU20"/>
    <mergeCell ref="C21:D21"/>
    <mergeCell ref="E21:N21"/>
    <mergeCell ref="O21:S21"/>
    <mergeCell ref="T21:X21"/>
    <mergeCell ref="Y21:AC21"/>
    <mergeCell ref="AD21:AH21"/>
    <mergeCell ref="AI21:AL21"/>
    <mergeCell ref="AM21:AQ21"/>
    <mergeCell ref="AR21:AU21"/>
    <mergeCell ref="AD22:AH22"/>
    <mergeCell ref="AI22:AL22"/>
    <mergeCell ref="AM22:AQ22"/>
    <mergeCell ref="C22:D22"/>
    <mergeCell ref="E22:N22"/>
    <mergeCell ref="O22:S22"/>
    <mergeCell ref="T22:X22"/>
    <mergeCell ref="O28:S28"/>
    <mergeCell ref="AI28:AL28"/>
    <mergeCell ref="AR22:AU22"/>
    <mergeCell ref="AI23:AL23"/>
    <mergeCell ref="AM23:AQ23"/>
    <mergeCell ref="C23:D23"/>
    <mergeCell ref="E23:N23"/>
    <mergeCell ref="O23:S23"/>
    <mergeCell ref="T23:X23"/>
    <mergeCell ref="AR23:AU23"/>
    <mergeCell ref="Y25:AC25"/>
    <mergeCell ref="AD25:AH25"/>
    <mergeCell ref="AI25:AL25"/>
    <mergeCell ref="AM25:AQ25"/>
    <mergeCell ref="AR25:AU25"/>
    <mergeCell ref="T28:X28"/>
    <mergeCell ref="Y28:AC28"/>
    <mergeCell ref="BA24:BE24"/>
    <mergeCell ref="BA25:BE25"/>
    <mergeCell ref="BA26:BE26"/>
    <mergeCell ref="BA27:BE27"/>
    <mergeCell ref="BA28:BE28"/>
    <mergeCell ref="BA29:BE29"/>
    <mergeCell ref="AV28:AZ28"/>
    <mergeCell ref="AV24:AZ24"/>
    <mergeCell ref="AV25:AZ25"/>
    <mergeCell ref="AM29:AQ29"/>
    <mergeCell ref="O29:S29"/>
    <mergeCell ref="T29:X29"/>
    <mergeCell ref="AM24:AQ24"/>
    <mergeCell ref="AM28:AQ28"/>
    <mergeCell ref="AR28:AU28"/>
    <mergeCell ref="AR24:AU24"/>
    <mergeCell ref="T24:X24"/>
    <mergeCell ref="Y24:AC24"/>
    <mergeCell ref="AD24:AH24"/>
    <mergeCell ref="AI24:AL24"/>
    <mergeCell ref="AV21:AZ21"/>
    <mergeCell ref="AV22:AZ22"/>
    <mergeCell ref="AV23:AZ23"/>
    <mergeCell ref="Y23:AC23"/>
    <mergeCell ref="AD23:AH23"/>
    <mergeCell ref="Y22:AC22"/>
    <mergeCell ref="C25:D25"/>
    <mergeCell ref="E25:N25"/>
    <mergeCell ref="O25:S25"/>
    <mergeCell ref="T25:X25"/>
    <mergeCell ref="AV18:AZ18"/>
    <mergeCell ref="AV19:AZ19"/>
    <mergeCell ref="AV20:AZ20"/>
    <mergeCell ref="C24:D24"/>
    <mergeCell ref="E24:N24"/>
    <mergeCell ref="O24:S24"/>
    <mergeCell ref="Y26:AC26"/>
    <mergeCell ref="AD26:AH26"/>
    <mergeCell ref="AI26:AL26"/>
    <mergeCell ref="AM26:AQ26"/>
    <mergeCell ref="C26:D26"/>
    <mergeCell ref="E26:N26"/>
    <mergeCell ref="O26:S26"/>
    <mergeCell ref="T26:X26"/>
    <mergeCell ref="AR26:AU26"/>
    <mergeCell ref="AV26:AZ26"/>
    <mergeCell ref="C27:D27"/>
    <mergeCell ref="E27:N27"/>
    <mergeCell ref="O27:S27"/>
    <mergeCell ref="T27:X27"/>
    <mergeCell ref="Y27:AC27"/>
    <mergeCell ref="AD27:AH27"/>
    <mergeCell ref="AI27:AL27"/>
    <mergeCell ref="AM27:AQ27"/>
    <mergeCell ref="AR27:AU27"/>
    <mergeCell ref="AV27:AZ27"/>
    <mergeCell ref="C29:N29"/>
    <mergeCell ref="K28:N28"/>
    <mergeCell ref="C28:J28"/>
    <mergeCell ref="AR29:AU29"/>
    <mergeCell ref="AV29:AZ29"/>
    <mergeCell ref="Y29:AC29"/>
    <mergeCell ref="AD29:AH29"/>
    <mergeCell ref="AI29:AL29"/>
    <mergeCell ref="BA21:BE21"/>
    <mergeCell ref="BA22:BE22"/>
    <mergeCell ref="BA23:BE23"/>
    <mergeCell ref="BA17:BE17"/>
    <mergeCell ref="BA18:BE18"/>
    <mergeCell ref="BA19:BE19"/>
    <mergeCell ref="BA20:BE20"/>
  </mergeCells>
  <dataValidations count="1">
    <dataValidation type="list" allowBlank="1" showInputMessage="1" showErrorMessage="1" sqref="BH12:BH14">
      <formula1>$BJ$12:$BJ$14</formula1>
    </dataValidation>
  </dataValidation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4" min="2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2011-07-08T09:17:36Z</cp:lastPrinted>
  <dcterms:created xsi:type="dcterms:W3CDTF">2003-10-18T11:05:50Z</dcterms:created>
  <dcterms:modified xsi:type="dcterms:W3CDTF">2021-03-17T10:22:34Z</dcterms:modified>
  <cp:category/>
  <cp:version/>
  <cp:contentType/>
  <cp:contentStatus/>
</cp:coreProperties>
</file>