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латежное поручение" sheetId="1" r:id="rId1"/>
    <sheet name="Формула числа прописью" sheetId="2" state="hidden" r:id="rId2"/>
  </sheets>
  <definedNames>
    <definedName name="номер_месяца">'Платежное поручение'!$B$150</definedName>
    <definedName name="_xlnm.Print_Area" localSheetId="0">'Платежное поручение'!$C$3:$BH$82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AU15" authorId="0">
      <text>
        <r>
          <rPr>
            <sz val="8"/>
            <rFont val="Tahoma"/>
            <family val="2"/>
          </rPr>
          <t>Для корректного представления числа прописью, введите число не более 12 десятичных знаков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<sst xmlns="http://schemas.openxmlformats.org/spreadsheetml/2006/main" count="83" uniqueCount="80">
  <si>
    <t>к Инструкции о банковском переводе</t>
  </si>
  <si>
    <t>Дата</t>
  </si>
  <si>
    <t>Срочный</t>
  </si>
  <si>
    <t>Несрочный</t>
  </si>
  <si>
    <t>Сумма и валюта:</t>
  </si>
  <si>
    <t>Сумма цифрами</t>
  </si>
  <si>
    <t>Плательщик:</t>
  </si>
  <si>
    <t>Счет №</t>
  </si>
  <si>
    <t>Банк-отправитель:</t>
  </si>
  <si>
    <t>Код банка</t>
  </si>
  <si>
    <t>Банк-получатель:</t>
  </si>
  <si>
    <t>Бенефициар:</t>
  </si>
  <si>
    <t>Назначение платежа:</t>
  </si>
  <si>
    <t>УНП плательщика</t>
  </si>
  <si>
    <t>УНП бенефициара</t>
  </si>
  <si>
    <t>УНП третьего лица</t>
  </si>
  <si>
    <t>Код платежа</t>
  </si>
  <si>
    <t>Очередь</t>
  </si>
  <si>
    <t>Заполняется банком</t>
  </si>
  <si>
    <t>Дебет счета</t>
  </si>
  <si>
    <t>Кредит счета</t>
  </si>
  <si>
    <t>Код валюты</t>
  </si>
  <si>
    <t>Сумма перевода</t>
  </si>
  <si>
    <t>Подписи плательщика</t>
  </si>
  <si>
    <t>М.П.</t>
  </si>
  <si>
    <t>Дата исполнения банком</t>
  </si>
  <si>
    <t>Штамп банка</t>
  </si>
  <si>
    <t xml:space="preserve">ПЛАТЕЖНОЕ ПОРУЧЕНИЕ № </t>
  </si>
  <si>
    <t>(сокращенное)</t>
  </si>
  <si>
    <t>0401600036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</si>
  <si>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</si>
  <si>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</si>
  <si>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</si>
  <si>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</si>
  <si>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</si>
  <si>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</si>
  <si>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</si>
  <si>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</si>
  <si>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</si>
  <si>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</si>
  <si>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</si>
  <si>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</si>
  <si>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</si>
  <si>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</si>
  <si>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</si>
  <si>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</si>
  <si>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</si>
  <si>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</si>
  <si>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</si>
  <si>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</si>
  <si>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</si>
  <si>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</si>
  <si>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</si>
  <si>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</si>
  <si>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</si>
  <si>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</si>
  <si>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</si>
  <si>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</si>
  <si>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</si>
  <si>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</si>
  <si>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</si>
  <si>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</si>
  <si>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</si>
  <si>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</si>
  <si>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</si>
  <si>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</si>
  <si>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</si>
  <si>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</si>
  <si>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</si>
  <si>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</si>
  <si>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</si>
  <si>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</si>
  <si>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</si>
  <si>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</si>
  <si>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Форма действует с 22.01.2013 года</t>
  </si>
  <si>
    <t>Приложение 2</t>
  </si>
  <si>
    <t>Пост. Правление Национального банка Республики Беларусь 19.11.2012 № 583</t>
  </si>
  <si>
    <t>Дата поступления</t>
  </si>
  <si>
    <t>исполнителя</t>
  </si>
  <si>
    <t>Подпись ответственного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</si>
</sst>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u val="single"/>
      <sz val="8"/>
      <name val="Tahoma"/>
      <family val="2"/>
    </font>
    <font>
      <b/>
      <sz val="12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4" borderId="0" xfId="0" applyFont="1" applyFill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6" fillId="35" borderId="0" xfId="0" applyNumberFormat="1" applyFont="1" applyFill="1" applyBorder="1" applyAlignment="1" applyProtection="1">
      <alignment horizontal="center" vertical="center"/>
      <protection locked="0"/>
    </xf>
    <xf numFmtId="49" fontId="4" fillId="35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9" xfId="0" applyNumberFormat="1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5" borderId="0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" fontId="9" fillId="35" borderId="0" xfId="0" applyNumberFormat="1" applyFont="1" applyFill="1" applyBorder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/>
      <protection hidden="1"/>
    </xf>
    <xf numFmtId="4" fontId="9" fillId="35" borderId="0" xfId="0" applyNumberFormat="1" applyFont="1" applyFill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horizontal="left"/>
      <protection hidden="1"/>
    </xf>
    <xf numFmtId="0" fontId="8" fillId="35" borderId="0" xfId="0" applyFont="1" applyFill="1" applyAlignment="1" applyProtection="1">
      <alignment horizontal="center"/>
      <protection hidden="1"/>
    </xf>
    <xf numFmtId="0" fontId="11" fillId="35" borderId="0" xfId="0" applyNumberFormat="1" applyFont="1" applyFill="1" applyAlignment="1" applyProtection="1">
      <alignment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3" fillId="35" borderId="0" xfId="0" applyNumberFormat="1" applyFont="1" applyFill="1" applyAlignment="1" applyProtection="1">
      <alignment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Alignment="1" applyProtection="1">
      <alignment/>
      <protection hidden="1"/>
    </xf>
    <xf numFmtId="0" fontId="11" fillId="35" borderId="0" xfId="0" applyNumberFormat="1" applyFont="1" applyFill="1" applyAlignment="1" applyProtection="1">
      <alignment horizontal="center"/>
      <protection hidden="1"/>
    </xf>
    <xf numFmtId="183" fontId="8" fillId="35" borderId="0" xfId="0" applyNumberFormat="1" applyFont="1" applyFill="1" applyAlignment="1" applyProtection="1">
      <alignment/>
      <protection hidden="1"/>
    </xf>
    <xf numFmtId="2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8" fillId="35" borderId="0" xfId="0" applyNumberFormat="1" applyFont="1" applyFill="1" applyAlignment="1" applyProtection="1">
      <alignment horizontal="left"/>
      <protection hidden="1"/>
    </xf>
    <xf numFmtId="14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22" fontId="8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left"/>
      <protection hidden="1"/>
    </xf>
    <xf numFmtId="0" fontId="14" fillId="35" borderId="0" xfId="0" applyNumberFormat="1" applyFont="1" applyFill="1" applyAlignment="1" applyProtection="1">
      <alignment/>
      <protection hidden="1"/>
    </xf>
    <xf numFmtId="0" fontId="14" fillId="35" borderId="0" xfId="0" applyNumberFormat="1" applyFont="1" applyFill="1" applyAlignment="1" applyProtection="1">
      <alignment shrinkToFit="1"/>
      <protection hidden="1"/>
    </xf>
    <xf numFmtId="3" fontId="8" fillId="35" borderId="0" xfId="0" applyNumberFormat="1" applyFont="1" applyFill="1" applyAlignment="1" applyProtection="1">
      <alignment/>
      <protection hidden="1"/>
    </xf>
    <xf numFmtId="1" fontId="8" fillId="35" borderId="0" xfId="0" applyNumberFormat="1" applyFont="1" applyFill="1" applyAlignment="1" applyProtection="1">
      <alignment horizontal="right"/>
      <protection hidden="1"/>
    </xf>
    <xf numFmtId="0" fontId="8" fillId="35" borderId="0" xfId="0" applyNumberFormat="1" applyFont="1" applyFill="1" applyBorder="1" applyAlignment="1" applyProtection="1">
      <alignment/>
      <protection hidden="1"/>
    </xf>
    <xf numFmtId="49" fontId="4" fillId="33" borderId="23" xfId="0" applyNumberFormat="1" applyFont="1" applyFill="1" applyBorder="1" applyAlignment="1" applyProtection="1">
      <alignment horizontal="left" vertical="top" wrapText="1"/>
      <protection locked="0"/>
    </xf>
    <xf numFmtId="49" fontId="4" fillId="33" borderId="0" xfId="0" applyNumberFormat="1" applyFont="1" applyFill="1" applyBorder="1" applyAlignment="1" applyProtection="1">
      <alignment horizontal="left" vertical="top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 hidden="1"/>
    </xf>
    <xf numFmtId="0" fontId="3" fillId="33" borderId="20" xfId="0" applyFont="1" applyFill="1" applyBorder="1" applyAlignment="1" applyProtection="1">
      <alignment vertical="center"/>
      <protection hidden="1"/>
    </xf>
    <xf numFmtId="0" fontId="3" fillId="33" borderId="22" xfId="0" applyFont="1" applyFill="1" applyBorder="1" applyAlignment="1" applyProtection="1">
      <alignment vertical="center"/>
      <protection hidden="1"/>
    </xf>
    <xf numFmtId="49" fontId="4" fillId="33" borderId="24" xfId="0" applyNumberFormat="1" applyFont="1" applyFill="1" applyBorder="1" applyAlignment="1" applyProtection="1">
      <alignment horizontal="left" vertical="center"/>
      <protection locked="0"/>
    </xf>
    <xf numFmtId="49" fontId="4" fillId="33" borderId="23" xfId="0" applyNumberFormat="1" applyFont="1" applyFill="1" applyBorder="1" applyAlignment="1" applyProtection="1">
      <alignment horizontal="left" vertical="center"/>
      <protection locked="0"/>
    </xf>
    <xf numFmtId="49" fontId="4" fillId="33" borderId="25" xfId="0" applyNumberFormat="1" applyFont="1" applyFill="1" applyBorder="1" applyAlignment="1" applyProtection="1">
      <alignment horizontal="left" vertical="center"/>
      <protection locked="0"/>
    </xf>
    <xf numFmtId="49" fontId="4" fillId="33" borderId="19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20" xfId="0" applyNumberFormat="1" applyFont="1" applyFill="1" applyBorder="1" applyAlignment="1" applyProtection="1">
      <alignment horizontal="left" vertical="center"/>
      <protection locked="0"/>
    </xf>
    <xf numFmtId="49" fontId="4" fillId="33" borderId="21" xfId="0" applyNumberFormat="1" applyFont="1" applyFill="1" applyBorder="1" applyAlignment="1" applyProtection="1">
      <alignment horizontal="left" vertical="center"/>
      <protection locked="0"/>
    </xf>
    <xf numFmtId="49" fontId="4" fillId="33" borderId="18" xfId="0" applyNumberFormat="1" applyFont="1" applyFill="1" applyBorder="1" applyAlignment="1" applyProtection="1">
      <alignment horizontal="left" vertical="center"/>
      <protection locked="0"/>
    </xf>
    <xf numFmtId="49" fontId="4" fillId="33" borderId="22" xfId="0" applyNumberFormat="1" applyFont="1" applyFill="1" applyBorder="1" applyAlignment="1" applyProtection="1">
      <alignment horizontal="left" vertical="center"/>
      <protection locked="0"/>
    </xf>
    <xf numFmtId="0" fontId="4" fillId="33" borderId="23" xfId="0" applyNumberFormat="1" applyFont="1" applyFill="1" applyBorder="1" applyAlignment="1" applyProtection="1">
      <alignment horizontal="left" vertical="top" wrapText="1"/>
      <protection locked="0"/>
    </xf>
    <xf numFmtId="0" fontId="4" fillId="33" borderId="25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0" xfId="0" applyNumberFormat="1" applyFont="1" applyFill="1" applyBorder="1" applyAlignment="1" applyProtection="1">
      <alignment horizontal="left" vertical="top" wrapText="1"/>
      <protection locked="0"/>
    </xf>
    <xf numFmtId="49" fontId="3" fillId="33" borderId="24" xfId="0" applyNumberFormat="1" applyFont="1" applyFill="1" applyBorder="1" applyAlignment="1" applyProtection="1">
      <alignment horizontal="left" vertical="center" wrapText="1"/>
      <protection/>
    </xf>
    <xf numFmtId="49" fontId="3" fillId="33" borderId="23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49" fontId="3" fillId="33" borderId="0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2" xfId="0" applyNumberFormat="1" applyFont="1" applyFill="1" applyBorder="1" applyAlignment="1" applyProtection="1">
      <alignment horizontal="left" vertical="center" wrapText="1"/>
      <protection/>
    </xf>
    <xf numFmtId="0" fontId="4" fillId="33" borderId="23" xfId="0" applyNumberFormat="1" applyFont="1" applyFill="1" applyBorder="1" applyAlignment="1" applyProtection="1">
      <alignment horizontal="left" vertical="top" wrapText="1"/>
      <protection/>
    </xf>
    <xf numFmtId="0" fontId="4" fillId="33" borderId="25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NumberFormat="1" applyFont="1" applyFill="1" applyBorder="1" applyAlignment="1" applyProtection="1">
      <alignment horizontal="left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 locked="0"/>
    </xf>
    <xf numFmtId="49" fontId="4" fillId="33" borderId="23" xfId="0" applyNumberFormat="1" applyFont="1" applyFill="1" applyBorder="1" applyAlignment="1" applyProtection="1">
      <alignment horizontal="center" vertical="center"/>
      <protection locked="0"/>
    </xf>
    <xf numFmtId="49" fontId="4" fillId="33" borderId="25" xfId="0" applyNumberFormat="1" applyFont="1" applyFill="1" applyBorder="1" applyAlignment="1" applyProtection="1">
      <alignment horizontal="center" vertical="center"/>
      <protection locked="0"/>
    </xf>
    <xf numFmtId="49" fontId="4" fillId="33" borderId="19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18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3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21" xfId="0" applyNumberFormat="1" applyFont="1" applyFill="1" applyBorder="1" applyAlignment="1" applyProtection="1">
      <alignment horizontal="lef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/>
      <protection locked="0"/>
    </xf>
    <xf numFmtId="49" fontId="3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3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left" vertical="top"/>
      <protection/>
    </xf>
    <xf numFmtId="49" fontId="3" fillId="33" borderId="23" xfId="0" applyNumberFormat="1" applyFont="1" applyFill="1" applyBorder="1" applyAlignment="1" applyProtection="1">
      <alignment horizontal="left" vertical="top"/>
      <protection/>
    </xf>
    <xf numFmtId="49" fontId="3" fillId="33" borderId="19" xfId="0" applyNumberFormat="1" applyFont="1" applyFill="1" applyBorder="1" applyAlignment="1" applyProtection="1">
      <alignment horizontal="left" vertical="top"/>
      <protection/>
    </xf>
    <xf numFmtId="49" fontId="3" fillId="33" borderId="0" xfId="0" applyNumberFormat="1" applyFont="1" applyFill="1" applyBorder="1" applyAlignment="1" applyProtection="1">
      <alignment horizontal="left" vertical="top"/>
      <protection/>
    </xf>
    <xf numFmtId="49" fontId="3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8" xfId="0" applyNumberFormat="1" applyFont="1" applyFill="1" applyBorder="1" applyAlignment="1" applyProtection="1">
      <alignment horizontal="left" vertical="top" wrapText="1"/>
      <protection locked="0"/>
    </xf>
    <xf numFmtId="0" fontId="4" fillId="33" borderId="22" xfId="0" applyNumberFormat="1" applyFont="1" applyFill="1" applyBorder="1" applyAlignment="1" applyProtection="1">
      <alignment horizontal="left" vertical="top" wrapText="1"/>
      <protection locked="0"/>
    </xf>
    <xf numFmtId="1" fontId="4" fillId="33" borderId="24" xfId="0" applyNumberFormat="1" applyFont="1" applyFill="1" applyBorder="1" applyAlignment="1" applyProtection="1">
      <alignment horizontal="left" vertical="center"/>
      <protection locked="0"/>
    </xf>
    <xf numFmtId="1" fontId="4" fillId="33" borderId="23" xfId="0" applyNumberFormat="1" applyFont="1" applyFill="1" applyBorder="1" applyAlignment="1" applyProtection="1">
      <alignment horizontal="left" vertical="center"/>
      <protection locked="0"/>
    </xf>
    <xf numFmtId="1" fontId="4" fillId="33" borderId="25" xfId="0" applyNumberFormat="1" applyFont="1" applyFill="1" applyBorder="1" applyAlignment="1" applyProtection="1">
      <alignment horizontal="left" vertical="center"/>
      <protection locked="0"/>
    </xf>
    <xf numFmtId="1" fontId="4" fillId="33" borderId="19" xfId="0" applyNumberFormat="1" applyFont="1" applyFill="1" applyBorder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left" vertical="center"/>
      <protection locked="0"/>
    </xf>
    <xf numFmtId="1" fontId="4" fillId="33" borderId="20" xfId="0" applyNumberFormat="1" applyFont="1" applyFill="1" applyBorder="1" applyAlignment="1" applyProtection="1">
      <alignment horizontal="left" vertical="center"/>
      <protection locked="0"/>
    </xf>
    <xf numFmtId="1" fontId="4" fillId="33" borderId="21" xfId="0" applyNumberFormat="1" applyFont="1" applyFill="1" applyBorder="1" applyAlignment="1" applyProtection="1">
      <alignment horizontal="left" vertical="center"/>
      <protection locked="0"/>
    </xf>
    <xf numFmtId="1" fontId="4" fillId="33" borderId="18" xfId="0" applyNumberFormat="1" applyFont="1" applyFill="1" applyBorder="1" applyAlignment="1" applyProtection="1">
      <alignment horizontal="left" vertical="center"/>
      <protection locked="0"/>
    </xf>
    <xf numFmtId="1" fontId="4" fillId="33" borderId="22" xfId="0" applyNumberFormat="1" applyFont="1" applyFill="1" applyBorder="1" applyAlignment="1" applyProtection="1">
      <alignment horizontal="left" vertical="center"/>
      <protection locked="0"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left" vertical="center"/>
      <protection/>
    </xf>
    <xf numFmtId="49" fontId="3" fillId="33" borderId="23" xfId="0" applyNumberFormat="1" applyFont="1" applyFill="1" applyBorder="1" applyAlignment="1" applyProtection="1">
      <alignment horizontal="left" vertical="center"/>
      <protection/>
    </xf>
    <xf numFmtId="49" fontId="3" fillId="33" borderId="25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20" xfId="0" applyNumberFormat="1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left" vertical="center"/>
      <protection/>
    </xf>
    <xf numFmtId="49" fontId="3" fillId="33" borderId="18" xfId="0" applyNumberFormat="1" applyFont="1" applyFill="1" applyBorder="1" applyAlignment="1" applyProtection="1">
      <alignment horizontal="left" vertical="center"/>
      <protection/>
    </xf>
    <xf numFmtId="49" fontId="3" fillId="33" borderId="22" xfId="0" applyNumberFormat="1" applyFont="1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5" borderId="0" xfId="0" applyNumberFormat="1" applyFont="1" applyFill="1" applyBorder="1" applyAlignment="1" applyProtection="1">
      <alignment horizontal="right" vertical="center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4" fontId="9" fillId="35" borderId="0" xfId="0" applyNumberFormat="1" applyFont="1" applyFill="1" applyAlignment="1" applyProtection="1">
      <alignment horizontal="center"/>
      <protection hidden="1"/>
    </xf>
    <xf numFmtId="176" fontId="8" fillId="35" borderId="0" xfId="0" applyNumberFormat="1" applyFont="1" applyFill="1" applyBorder="1" applyAlignment="1" applyProtection="1">
      <alignment horizontal="left"/>
      <protection hidden="1"/>
    </xf>
    <xf numFmtId="0" fontId="15" fillId="35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I8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.75390625" defaultRowHeight="7.5" customHeight="1"/>
  <cols>
    <col min="1" max="16384" width="1.75390625" style="6" customWidth="1"/>
  </cols>
  <sheetData>
    <row r="1" spans="2:61" ht="19.5" customHeight="1" thickBot="1">
      <c r="B1" s="155" t="s">
        <v>74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</row>
    <row r="2" spans="2:61" ht="7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</row>
    <row r="3" spans="2:61" ht="7.5" customHeight="1">
      <c r="B3" s="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6"/>
      <c r="Y3" s="16"/>
      <c r="Z3" s="16"/>
      <c r="AA3" s="16"/>
      <c r="AB3" s="16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57" t="s">
        <v>75</v>
      </c>
      <c r="AZ3" s="157"/>
      <c r="BA3" s="157"/>
      <c r="BB3" s="157"/>
      <c r="BC3" s="157"/>
      <c r="BD3" s="157"/>
      <c r="BE3" s="157"/>
      <c r="BF3" s="157"/>
      <c r="BG3" s="157"/>
      <c r="BH3" s="157"/>
      <c r="BI3" s="5"/>
    </row>
    <row r="4" spans="2:61" ht="7.5" customHeight="1">
      <c r="B4" s="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8" t="s">
        <v>0</v>
      </c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5"/>
    </row>
    <row r="5" spans="2:61" ht="7.5" customHeight="1">
      <c r="B5" s="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59" t="s">
        <v>76</v>
      </c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5"/>
    </row>
    <row r="6" spans="2:61" ht="7.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5"/>
    </row>
    <row r="7" spans="2:61" ht="7.5" customHeight="1">
      <c r="B7" s="4"/>
      <c r="C7" s="146" t="s">
        <v>27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108" t="s">
        <v>1</v>
      </c>
      <c r="AG7" s="109"/>
      <c r="AH7" s="109"/>
      <c r="AI7" s="68"/>
      <c r="AJ7" s="68"/>
      <c r="AK7" s="68"/>
      <c r="AL7" s="68"/>
      <c r="AM7" s="68"/>
      <c r="AN7" s="68"/>
      <c r="AO7" s="68"/>
      <c r="AP7" s="69"/>
      <c r="AQ7" s="146" t="s">
        <v>2</v>
      </c>
      <c r="AR7" s="147"/>
      <c r="AS7" s="147"/>
      <c r="AT7" s="148"/>
      <c r="AU7" s="114"/>
      <c r="AV7" s="116"/>
      <c r="AW7" s="146" t="s">
        <v>3</v>
      </c>
      <c r="AX7" s="147"/>
      <c r="AY7" s="147"/>
      <c r="AZ7" s="147"/>
      <c r="BA7" s="148"/>
      <c r="BB7" s="114"/>
      <c r="BC7" s="116"/>
      <c r="BD7" s="114" t="s">
        <v>29</v>
      </c>
      <c r="BE7" s="115"/>
      <c r="BF7" s="115"/>
      <c r="BG7" s="115"/>
      <c r="BH7" s="116"/>
      <c r="BI7" s="5"/>
    </row>
    <row r="8" spans="2:61" ht="7.5" customHeight="1">
      <c r="B8" s="4"/>
      <c r="C8" s="149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2"/>
      <c r="AF8" s="120"/>
      <c r="AG8" s="121"/>
      <c r="AH8" s="121"/>
      <c r="AI8" s="71"/>
      <c r="AJ8" s="71"/>
      <c r="AK8" s="71"/>
      <c r="AL8" s="71"/>
      <c r="AM8" s="71"/>
      <c r="AN8" s="71"/>
      <c r="AO8" s="71"/>
      <c r="AP8" s="72"/>
      <c r="AQ8" s="149"/>
      <c r="AR8" s="150"/>
      <c r="AS8" s="150"/>
      <c r="AT8" s="151"/>
      <c r="AU8" s="144"/>
      <c r="AV8" s="145"/>
      <c r="AW8" s="149"/>
      <c r="AX8" s="150"/>
      <c r="AY8" s="150"/>
      <c r="AZ8" s="150"/>
      <c r="BA8" s="151"/>
      <c r="BB8" s="144"/>
      <c r="BC8" s="145"/>
      <c r="BD8" s="144"/>
      <c r="BE8" s="156"/>
      <c r="BF8" s="156"/>
      <c r="BG8" s="156"/>
      <c r="BH8" s="145"/>
      <c r="BI8" s="5"/>
    </row>
    <row r="9" spans="2:61" ht="7.5" customHeight="1">
      <c r="B9" s="4"/>
      <c r="C9" s="152" t="s">
        <v>28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6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111"/>
      <c r="AG9" s="112"/>
      <c r="AH9" s="112"/>
      <c r="AI9" s="74"/>
      <c r="AJ9" s="74"/>
      <c r="AK9" s="74"/>
      <c r="AL9" s="74"/>
      <c r="AM9" s="74"/>
      <c r="AN9" s="74"/>
      <c r="AO9" s="74"/>
      <c r="AP9" s="75"/>
      <c r="AQ9" s="152"/>
      <c r="AR9" s="153"/>
      <c r="AS9" s="153"/>
      <c r="AT9" s="154"/>
      <c r="AU9" s="117"/>
      <c r="AV9" s="119"/>
      <c r="AW9" s="152"/>
      <c r="AX9" s="153"/>
      <c r="AY9" s="153"/>
      <c r="AZ9" s="153"/>
      <c r="BA9" s="154"/>
      <c r="BB9" s="117"/>
      <c r="BC9" s="119"/>
      <c r="BD9" s="117"/>
      <c r="BE9" s="118"/>
      <c r="BF9" s="118"/>
      <c r="BG9" s="118"/>
      <c r="BH9" s="119"/>
      <c r="BI9" s="5"/>
    </row>
    <row r="10" spans="2:61" ht="7.5" customHeight="1">
      <c r="B10" s="4"/>
      <c r="C10" s="123" t="s">
        <v>4</v>
      </c>
      <c r="D10" s="124"/>
      <c r="E10" s="124"/>
      <c r="F10" s="124"/>
      <c r="G10" s="124"/>
      <c r="H10" s="124"/>
      <c r="I10" s="124"/>
      <c r="J10" s="124"/>
      <c r="K10" s="89" t="str">
        <f>'Формула числа прописью'!B2</f>
        <v>Ноль белорусских рублей </v>
      </c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90"/>
      <c r="BI10" s="5"/>
    </row>
    <row r="11" spans="2:61" ht="7.5" customHeight="1">
      <c r="B11" s="4"/>
      <c r="C11" s="125"/>
      <c r="D11" s="126"/>
      <c r="E11" s="126"/>
      <c r="F11" s="126"/>
      <c r="G11" s="126"/>
      <c r="H11" s="126"/>
      <c r="I11" s="126"/>
      <c r="J11" s="126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2"/>
      <c r="BI11" s="5"/>
    </row>
    <row r="12" spans="2:61" ht="7.5" customHeight="1">
      <c r="B12" s="4"/>
      <c r="C12" s="21"/>
      <c r="D12" s="15"/>
      <c r="E12" s="15"/>
      <c r="F12" s="15"/>
      <c r="G12" s="15"/>
      <c r="H12" s="15"/>
      <c r="I12" s="15"/>
      <c r="J12" s="15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2"/>
      <c r="BI12" s="5"/>
    </row>
    <row r="13" spans="2:61" ht="7.5" customHeight="1">
      <c r="B13" s="4"/>
      <c r="C13" s="21"/>
      <c r="D13" s="15"/>
      <c r="E13" s="15"/>
      <c r="F13" s="15"/>
      <c r="G13" s="15"/>
      <c r="H13" s="15"/>
      <c r="I13" s="15"/>
      <c r="J13" s="15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2"/>
      <c r="BI13" s="5"/>
    </row>
    <row r="14" spans="2:61" ht="7.5" customHeight="1">
      <c r="B14" s="4"/>
      <c r="C14" s="21"/>
      <c r="D14" s="15"/>
      <c r="E14" s="15"/>
      <c r="F14" s="15"/>
      <c r="G14" s="15"/>
      <c r="H14" s="15"/>
      <c r="I14" s="15"/>
      <c r="J14" s="15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2"/>
      <c r="BI14" s="5"/>
    </row>
    <row r="15" spans="2:61" ht="7.5" customHeight="1">
      <c r="B15" s="4"/>
      <c r="C15" s="2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80" t="s">
        <v>21</v>
      </c>
      <c r="AI15" s="81"/>
      <c r="AJ15" s="81"/>
      <c r="AK15" s="82"/>
      <c r="AL15" s="93"/>
      <c r="AM15" s="94"/>
      <c r="AN15" s="94"/>
      <c r="AO15" s="95"/>
      <c r="AP15" s="80" t="s">
        <v>5</v>
      </c>
      <c r="AQ15" s="81"/>
      <c r="AR15" s="81"/>
      <c r="AS15" s="81"/>
      <c r="AT15" s="82"/>
      <c r="AU15" s="135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7"/>
      <c r="BI15" s="5"/>
    </row>
    <row r="16" spans="2:61" ht="7.5" customHeight="1">
      <c r="B16" s="4"/>
      <c r="C16" s="2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22"/>
      <c r="AH16" s="83"/>
      <c r="AI16" s="84"/>
      <c r="AJ16" s="84"/>
      <c r="AK16" s="85"/>
      <c r="AL16" s="96"/>
      <c r="AM16" s="97"/>
      <c r="AN16" s="97"/>
      <c r="AO16" s="98"/>
      <c r="AP16" s="83"/>
      <c r="AQ16" s="84"/>
      <c r="AR16" s="84"/>
      <c r="AS16" s="84"/>
      <c r="AT16" s="85"/>
      <c r="AU16" s="138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40"/>
      <c r="BI16" s="5"/>
    </row>
    <row r="17" spans="2:61" ht="7.5" customHeight="1">
      <c r="B17" s="4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5"/>
      <c r="AH17" s="86"/>
      <c r="AI17" s="87"/>
      <c r="AJ17" s="87"/>
      <c r="AK17" s="88"/>
      <c r="AL17" s="99"/>
      <c r="AM17" s="100"/>
      <c r="AN17" s="100"/>
      <c r="AO17" s="101"/>
      <c r="AP17" s="86"/>
      <c r="AQ17" s="87"/>
      <c r="AR17" s="87"/>
      <c r="AS17" s="87"/>
      <c r="AT17" s="88"/>
      <c r="AU17" s="141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3"/>
      <c r="BI17" s="5"/>
    </row>
    <row r="18" spans="2:61" ht="7.5" customHeight="1">
      <c r="B18" s="4"/>
      <c r="C18" s="123" t="s">
        <v>6</v>
      </c>
      <c r="D18" s="124"/>
      <c r="E18" s="124"/>
      <c r="F18" s="124"/>
      <c r="G18" s="124"/>
      <c r="H18" s="124"/>
      <c r="I18" s="124"/>
      <c r="J18" s="61"/>
      <c r="K18" s="61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7"/>
      <c r="BI18" s="5"/>
    </row>
    <row r="19" spans="2:61" ht="7.5" customHeight="1">
      <c r="B19" s="4"/>
      <c r="C19" s="125"/>
      <c r="D19" s="126"/>
      <c r="E19" s="126"/>
      <c r="F19" s="126"/>
      <c r="G19" s="126"/>
      <c r="H19" s="126"/>
      <c r="I19" s="126"/>
      <c r="J19" s="62"/>
      <c r="K19" s="62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9"/>
      <c r="BI19" s="5"/>
    </row>
    <row r="20" spans="2:61" ht="7.5" customHeight="1">
      <c r="B20" s="4"/>
      <c r="C20" s="21"/>
      <c r="D20" s="15"/>
      <c r="E20" s="15"/>
      <c r="F20" s="15"/>
      <c r="G20" s="15"/>
      <c r="H20" s="15"/>
      <c r="I20" s="15"/>
      <c r="J20" s="62"/>
      <c r="K20" s="62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9"/>
      <c r="BI20" s="5"/>
    </row>
    <row r="21" spans="2:61" ht="7.5" customHeight="1">
      <c r="B21" s="4"/>
      <c r="C21" s="21"/>
      <c r="D21" s="15"/>
      <c r="E21" s="15"/>
      <c r="F21" s="15"/>
      <c r="G21" s="15"/>
      <c r="H21" s="15"/>
      <c r="I21" s="15"/>
      <c r="J21" s="62"/>
      <c r="K21" s="62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9"/>
      <c r="BI21" s="5"/>
    </row>
    <row r="22" spans="2:61" ht="7.5" customHeight="1">
      <c r="B22" s="4"/>
      <c r="C22" s="2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4"/>
      <c r="AI22" s="14"/>
      <c r="AJ22" s="14"/>
      <c r="AK22" s="14"/>
      <c r="AL22" s="14"/>
      <c r="AM22" s="14"/>
      <c r="AN22" s="14"/>
      <c r="AO22" s="14"/>
      <c r="AP22" s="64"/>
      <c r="AQ22" s="80" t="s">
        <v>7</v>
      </c>
      <c r="AR22" s="81"/>
      <c r="AS22" s="81"/>
      <c r="AT22" s="82"/>
      <c r="AU22" s="67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9"/>
      <c r="BI22" s="5"/>
    </row>
    <row r="23" spans="2:61" ht="7.5" customHeight="1">
      <c r="B23" s="4"/>
      <c r="C23" s="2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4"/>
      <c r="AI23" s="14"/>
      <c r="AJ23" s="14"/>
      <c r="AK23" s="14"/>
      <c r="AL23" s="14"/>
      <c r="AM23" s="14"/>
      <c r="AN23" s="14"/>
      <c r="AO23" s="14"/>
      <c r="AP23" s="64"/>
      <c r="AQ23" s="83"/>
      <c r="AR23" s="84"/>
      <c r="AS23" s="84"/>
      <c r="AT23" s="85"/>
      <c r="AU23" s="70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2"/>
      <c r="BI23" s="5"/>
    </row>
    <row r="24" spans="2:61" ht="7.5" customHeight="1">
      <c r="B24" s="4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4"/>
      <c r="AI24" s="14"/>
      <c r="AJ24" s="14"/>
      <c r="AK24" s="14"/>
      <c r="AL24" s="14"/>
      <c r="AM24" s="14"/>
      <c r="AN24" s="14"/>
      <c r="AO24" s="14"/>
      <c r="AP24" s="64"/>
      <c r="AQ24" s="86"/>
      <c r="AR24" s="87"/>
      <c r="AS24" s="87"/>
      <c r="AT24" s="88"/>
      <c r="AU24" s="73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5"/>
      <c r="BI24" s="5"/>
    </row>
    <row r="25" spans="2:61" ht="7.5" customHeight="1">
      <c r="B25" s="4"/>
      <c r="C25" s="123" t="s">
        <v>8</v>
      </c>
      <c r="D25" s="124"/>
      <c r="E25" s="124"/>
      <c r="F25" s="124"/>
      <c r="G25" s="124"/>
      <c r="H25" s="124"/>
      <c r="I25" s="124"/>
      <c r="J25" s="124"/>
      <c r="K25" s="124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22"/>
      <c r="BI25" s="5"/>
    </row>
    <row r="26" spans="2:61" ht="7.5" customHeight="1">
      <c r="B26" s="4"/>
      <c r="C26" s="125"/>
      <c r="D26" s="126"/>
      <c r="E26" s="126"/>
      <c r="F26" s="126"/>
      <c r="G26" s="126"/>
      <c r="H26" s="126"/>
      <c r="I26" s="126"/>
      <c r="J26" s="126"/>
      <c r="K26" s="126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22"/>
      <c r="BI26" s="5"/>
    </row>
    <row r="27" spans="2:61" ht="7.5" customHeight="1">
      <c r="B27" s="4"/>
      <c r="C27" s="21"/>
      <c r="D27" s="15"/>
      <c r="E27" s="15"/>
      <c r="F27" s="15"/>
      <c r="G27" s="15"/>
      <c r="H27" s="15"/>
      <c r="I27" s="15"/>
      <c r="J27" s="15"/>
      <c r="K27" s="15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80" t="s">
        <v>9</v>
      </c>
      <c r="AR27" s="81"/>
      <c r="AS27" s="81"/>
      <c r="AT27" s="82"/>
      <c r="AU27" s="67"/>
      <c r="AV27" s="68"/>
      <c r="AW27" s="68"/>
      <c r="AX27" s="68"/>
      <c r="AY27" s="68"/>
      <c r="AZ27" s="68"/>
      <c r="BA27" s="68"/>
      <c r="BB27" s="68"/>
      <c r="BC27" s="68"/>
      <c r="BD27" s="69"/>
      <c r="BE27" s="93"/>
      <c r="BF27" s="94"/>
      <c r="BG27" s="94"/>
      <c r="BH27" s="95"/>
      <c r="BI27" s="5"/>
    </row>
    <row r="28" spans="2:61" ht="7.5" customHeight="1">
      <c r="B28" s="4"/>
      <c r="C28" s="21"/>
      <c r="D28" s="15"/>
      <c r="E28" s="15"/>
      <c r="F28" s="15"/>
      <c r="G28" s="15"/>
      <c r="H28" s="15"/>
      <c r="I28" s="15"/>
      <c r="J28" s="15"/>
      <c r="K28" s="15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83"/>
      <c r="AR28" s="84"/>
      <c r="AS28" s="84"/>
      <c r="AT28" s="85"/>
      <c r="AU28" s="70"/>
      <c r="AV28" s="71"/>
      <c r="AW28" s="71"/>
      <c r="AX28" s="71"/>
      <c r="AY28" s="71"/>
      <c r="AZ28" s="71"/>
      <c r="BA28" s="71"/>
      <c r="BB28" s="71"/>
      <c r="BC28" s="71"/>
      <c r="BD28" s="72"/>
      <c r="BE28" s="96"/>
      <c r="BF28" s="97"/>
      <c r="BG28" s="97"/>
      <c r="BH28" s="98"/>
      <c r="BI28" s="5"/>
    </row>
    <row r="29" spans="2:61" ht="7.5" customHeight="1">
      <c r="B29" s="4"/>
      <c r="C29" s="23"/>
      <c r="D29" s="24"/>
      <c r="E29" s="24"/>
      <c r="F29" s="24"/>
      <c r="G29" s="24"/>
      <c r="H29" s="24"/>
      <c r="I29" s="24"/>
      <c r="J29" s="24"/>
      <c r="K29" s="24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86"/>
      <c r="AR29" s="87"/>
      <c r="AS29" s="87"/>
      <c r="AT29" s="88"/>
      <c r="AU29" s="73"/>
      <c r="AV29" s="74"/>
      <c r="AW29" s="74"/>
      <c r="AX29" s="74"/>
      <c r="AY29" s="74"/>
      <c r="AZ29" s="74"/>
      <c r="BA29" s="74"/>
      <c r="BB29" s="74"/>
      <c r="BC29" s="74"/>
      <c r="BD29" s="75"/>
      <c r="BE29" s="99"/>
      <c r="BF29" s="100"/>
      <c r="BG29" s="100"/>
      <c r="BH29" s="101"/>
      <c r="BI29" s="5"/>
    </row>
    <row r="30" spans="2:61" ht="7.5" customHeight="1">
      <c r="B30" s="4"/>
      <c r="C30" s="123" t="s">
        <v>10</v>
      </c>
      <c r="D30" s="124"/>
      <c r="E30" s="124"/>
      <c r="F30" s="124"/>
      <c r="G30" s="124"/>
      <c r="H30" s="124"/>
      <c r="I30" s="124"/>
      <c r="J30" s="124"/>
      <c r="K30" s="124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22"/>
      <c r="BI30" s="5"/>
    </row>
    <row r="31" spans="2:61" ht="7.5" customHeight="1">
      <c r="B31" s="4"/>
      <c r="C31" s="125"/>
      <c r="D31" s="126"/>
      <c r="E31" s="126"/>
      <c r="F31" s="126"/>
      <c r="G31" s="126"/>
      <c r="H31" s="126"/>
      <c r="I31" s="126"/>
      <c r="J31" s="126"/>
      <c r="K31" s="126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22"/>
      <c r="BI31" s="5"/>
    </row>
    <row r="32" spans="2:61" ht="7.5" customHeight="1">
      <c r="B32" s="4"/>
      <c r="C32" s="21"/>
      <c r="D32" s="15"/>
      <c r="E32" s="15"/>
      <c r="F32" s="15"/>
      <c r="G32" s="15"/>
      <c r="H32" s="15"/>
      <c r="I32" s="15"/>
      <c r="J32" s="15"/>
      <c r="K32" s="15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80" t="s">
        <v>9</v>
      </c>
      <c r="AR32" s="81"/>
      <c r="AS32" s="81"/>
      <c r="AT32" s="82"/>
      <c r="AU32" s="67"/>
      <c r="AV32" s="68"/>
      <c r="AW32" s="68"/>
      <c r="AX32" s="68"/>
      <c r="AY32" s="68"/>
      <c r="AZ32" s="68"/>
      <c r="BA32" s="68"/>
      <c r="BB32" s="68"/>
      <c r="BC32" s="68"/>
      <c r="BD32" s="69"/>
      <c r="BE32" s="93"/>
      <c r="BF32" s="94"/>
      <c r="BG32" s="94"/>
      <c r="BH32" s="95"/>
      <c r="BI32" s="5"/>
    </row>
    <row r="33" spans="2:61" ht="7.5" customHeight="1">
      <c r="B33" s="4"/>
      <c r="C33" s="21"/>
      <c r="D33" s="15"/>
      <c r="E33" s="15"/>
      <c r="F33" s="15"/>
      <c r="G33" s="15"/>
      <c r="H33" s="15"/>
      <c r="I33" s="15"/>
      <c r="J33" s="15"/>
      <c r="K33" s="15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83"/>
      <c r="AR33" s="84"/>
      <c r="AS33" s="84"/>
      <c r="AT33" s="85"/>
      <c r="AU33" s="70"/>
      <c r="AV33" s="71"/>
      <c r="AW33" s="71"/>
      <c r="AX33" s="71"/>
      <c r="AY33" s="71"/>
      <c r="AZ33" s="71"/>
      <c r="BA33" s="71"/>
      <c r="BB33" s="71"/>
      <c r="BC33" s="71"/>
      <c r="BD33" s="72"/>
      <c r="BE33" s="96"/>
      <c r="BF33" s="97"/>
      <c r="BG33" s="97"/>
      <c r="BH33" s="98"/>
      <c r="BI33" s="5"/>
    </row>
    <row r="34" spans="2:61" ht="7.5" customHeight="1">
      <c r="B34" s="4"/>
      <c r="C34" s="23"/>
      <c r="D34" s="24"/>
      <c r="E34" s="24"/>
      <c r="F34" s="24"/>
      <c r="G34" s="24"/>
      <c r="H34" s="24"/>
      <c r="I34" s="24"/>
      <c r="J34" s="24"/>
      <c r="K34" s="24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86"/>
      <c r="AR34" s="87"/>
      <c r="AS34" s="87"/>
      <c r="AT34" s="88"/>
      <c r="AU34" s="73"/>
      <c r="AV34" s="74"/>
      <c r="AW34" s="74"/>
      <c r="AX34" s="74"/>
      <c r="AY34" s="74"/>
      <c r="AZ34" s="74"/>
      <c r="BA34" s="74"/>
      <c r="BB34" s="74"/>
      <c r="BC34" s="74"/>
      <c r="BD34" s="75"/>
      <c r="BE34" s="99"/>
      <c r="BF34" s="100"/>
      <c r="BG34" s="100"/>
      <c r="BH34" s="101"/>
      <c r="BI34" s="5"/>
    </row>
    <row r="35" spans="2:61" ht="7.5" customHeight="1">
      <c r="B35" s="4"/>
      <c r="C35" s="123" t="s">
        <v>11</v>
      </c>
      <c r="D35" s="124"/>
      <c r="E35" s="124"/>
      <c r="F35" s="124"/>
      <c r="G35" s="124"/>
      <c r="H35" s="124"/>
      <c r="I35" s="124"/>
      <c r="J35" s="28"/>
      <c r="K35" s="28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7"/>
      <c r="BI35" s="5"/>
    </row>
    <row r="36" spans="2:61" ht="7.5" customHeight="1">
      <c r="B36" s="4"/>
      <c r="C36" s="125"/>
      <c r="D36" s="126"/>
      <c r="E36" s="126"/>
      <c r="F36" s="126"/>
      <c r="G36" s="126"/>
      <c r="H36" s="126"/>
      <c r="I36" s="126"/>
      <c r="J36" s="20"/>
      <c r="K36" s="20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9"/>
      <c r="BI36" s="5"/>
    </row>
    <row r="37" spans="2:61" ht="7.5" customHeight="1">
      <c r="B37" s="4"/>
      <c r="C37" s="21"/>
      <c r="D37" s="15"/>
      <c r="E37" s="15"/>
      <c r="F37" s="15"/>
      <c r="G37" s="15"/>
      <c r="H37" s="15"/>
      <c r="I37" s="15"/>
      <c r="J37" s="20"/>
      <c r="K37" s="20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9"/>
      <c r="BI37" s="5"/>
    </row>
    <row r="38" spans="2:61" ht="7.5" customHeight="1">
      <c r="B38" s="4"/>
      <c r="C38" s="21"/>
      <c r="D38" s="15"/>
      <c r="E38" s="15"/>
      <c r="F38" s="15"/>
      <c r="G38" s="15"/>
      <c r="H38" s="15"/>
      <c r="I38" s="15"/>
      <c r="J38" s="20"/>
      <c r="K38" s="20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9"/>
      <c r="BI38" s="5"/>
    </row>
    <row r="39" spans="2:61" ht="7.5" customHeight="1">
      <c r="B39" s="4"/>
      <c r="C39" s="2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20"/>
      <c r="AJ39" s="20"/>
      <c r="AK39" s="20"/>
      <c r="AL39" s="18"/>
      <c r="AM39" s="18"/>
      <c r="AN39" s="18"/>
      <c r="AO39" s="18"/>
      <c r="AP39" s="65"/>
      <c r="AQ39" s="80" t="s">
        <v>7</v>
      </c>
      <c r="AR39" s="81"/>
      <c r="AS39" s="81"/>
      <c r="AT39" s="82"/>
      <c r="AU39" s="67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9"/>
      <c r="BI39" s="5"/>
    </row>
    <row r="40" spans="2:61" ht="7.5" customHeight="1">
      <c r="B40" s="4"/>
      <c r="C40" s="21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0"/>
      <c r="AI40" s="20"/>
      <c r="AJ40" s="20"/>
      <c r="AK40" s="20"/>
      <c r="AL40" s="18"/>
      <c r="AM40" s="18"/>
      <c r="AN40" s="18"/>
      <c r="AO40" s="18"/>
      <c r="AP40" s="65"/>
      <c r="AQ40" s="83"/>
      <c r="AR40" s="84"/>
      <c r="AS40" s="84"/>
      <c r="AT40" s="85"/>
      <c r="AU40" s="70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2"/>
      <c r="BI40" s="5"/>
    </row>
    <row r="41" spans="2:61" ht="7.5" customHeight="1">
      <c r="B41" s="4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6"/>
      <c r="AI41" s="26"/>
      <c r="AJ41" s="26"/>
      <c r="AK41" s="26"/>
      <c r="AL41" s="19"/>
      <c r="AM41" s="19"/>
      <c r="AN41" s="19"/>
      <c r="AO41" s="19"/>
      <c r="AP41" s="66"/>
      <c r="AQ41" s="86"/>
      <c r="AR41" s="87"/>
      <c r="AS41" s="87"/>
      <c r="AT41" s="88"/>
      <c r="AU41" s="73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5"/>
      <c r="BI41" s="5"/>
    </row>
    <row r="42" spans="2:61" ht="7.5" customHeight="1">
      <c r="B42" s="4"/>
      <c r="C42" s="123" t="s">
        <v>12</v>
      </c>
      <c r="D42" s="124"/>
      <c r="E42" s="124"/>
      <c r="F42" s="124"/>
      <c r="G42" s="124"/>
      <c r="H42" s="124"/>
      <c r="I42" s="124"/>
      <c r="J42" s="124"/>
      <c r="K42" s="124"/>
      <c r="L42" s="124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7"/>
      <c r="BI42" s="5"/>
    </row>
    <row r="43" spans="2:61" ht="7.5" customHeight="1">
      <c r="B43" s="4"/>
      <c r="C43" s="125"/>
      <c r="D43" s="126"/>
      <c r="E43" s="126"/>
      <c r="F43" s="126"/>
      <c r="G43" s="126"/>
      <c r="H43" s="126"/>
      <c r="I43" s="126"/>
      <c r="J43" s="126"/>
      <c r="K43" s="126"/>
      <c r="L43" s="126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9"/>
      <c r="BI43" s="5"/>
    </row>
    <row r="44" spans="2:61" ht="7.5" customHeight="1">
      <c r="B44" s="4"/>
      <c r="C44" s="21"/>
      <c r="D44" s="15"/>
      <c r="E44" s="15"/>
      <c r="F44" s="15"/>
      <c r="G44" s="15"/>
      <c r="H44" s="15"/>
      <c r="I44" s="15"/>
      <c r="J44" s="15"/>
      <c r="K44" s="15"/>
      <c r="L44" s="15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9"/>
      <c r="BI44" s="5"/>
    </row>
    <row r="45" spans="2:61" ht="7.5" customHeight="1">
      <c r="B45" s="4"/>
      <c r="C45" s="21"/>
      <c r="D45" s="15"/>
      <c r="E45" s="15"/>
      <c r="F45" s="15"/>
      <c r="G45" s="15"/>
      <c r="H45" s="15"/>
      <c r="I45" s="15"/>
      <c r="J45" s="15"/>
      <c r="K45" s="15"/>
      <c r="L45" s="15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9"/>
      <c r="BI45" s="5"/>
    </row>
    <row r="46" spans="2:61" ht="7.5" customHeight="1">
      <c r="B46" s="4"/>
      <c r="C46" s="21"/>
      <c r="D46" s="15"/>
      <c r="E46" s="15"/>
      <c r="F46" s="15"/>
      <c r="G46" s="15"/>
      <c r="H46" s="15"/>
      <c r="I46" s="15"/>
      <c r="J46" s="15"/>
      <c r="K46" s="15"/>
      <c r="L46" s="15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9"/>
      <c r="BI46" s="5"/>
    </row>
    <row r="47" spans="2:61" ht="7.5" customHeight="1">
      <c r="B47" s="4"/>
      <c r="C47" s="21"/>
      <c r="D47" s="15"/>
      <c r="E47" s="15"/>
      <c r="F47" s="15"/>
      <c r="G47" s="15"/>
      <c r="H47" s="15"/>
      <c r="I47" s="15"/>
      <c r="J47" s="15"/>
      <c r="K47" s="15"/>
      <c r="L47" s="15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9"/>
      <c r="BI47" s="5"/>
    </row>
    <row r="48" spans="2:61" ht="7.5" customHeight="1">
      <c r="B48" s="4"/>
      <c r="C48" s="21"/>
      <c r="D48" s="15"/>
      <c r="E48" s="15"/>
      <c r="F48" s="15"/>
      <c r="G48" s="15"/>
      <c r="H48" s="15"/>
      <c r="I48" s="15"/>
      <c r="J48" s="15"/>
      <c r="K48" s="15"/>
      <c r="L48" s="15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9"/>
      <c r="BI48" s="5"/>
    </row>
    <row r="49" spans="2:61" ht="7.5" customHeight="1">
      <c r="B49" s="4"/>
      <c r="C49" s="21"/>
      <c r="D49" s="15"/>
      <c r="E49" s="15"/>
      <c r="F49" s="15"/>
      <c r="G49" s="15"/>
      <c r="H49" s="15"/>
      <c r="I49" s="15"/>
      <c r="J49" s="15"/>
      <c r="K49" s="15"/>
      <c r="L49" s="15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9"/>
      <c r="BI49" s="5"/>
    </row>
    <row r="50" spans="2:61" ht="7.5" customHeight="1">
      <c r="B50" s="4"/>
      <c r="C50" s="21"/>
      <c r="D50" s="15"/>
      <c r="E50" s="15"/>
      <c r="F50" s="15"/>
      <c r="G50" s="15"/>
      <c r="H50" s="15"/>
      <c r="I50" s="15"/>
      <c r="J50" s="15"/>
      <c r="K50" s="15"/>
      <c r="L50" s="15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9"/>
      <c r="BI50" s="5"/>
    </row>
    <row r="51" spans="2:61" ht="7.5" customHeight="1">
      <c r="B51" s="4"/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4"/>
      <c r="BI51" s="5"/>
    </row>
    <row r="52" spans="2:61" ht="7.5" customHeight="1">
      <c r="B52" s="4"/>
      <c r="C52" s="108" t="s">
        <v>13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0"/>
      <c r="P52" s="108" t="s">
        <v>14</v>
      </c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08" t="s">
        <v>15</v>
      </c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10"/>
      <c r="AP52" s="108" t="s">
        <v>16</v>
      </c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10"/>
      <c r="BC52" s="108" t="s">
        <v>17</v>
      </c>
      <c r="BD52" s="109"/>
      <c r="BE52" s="109"/>
      <c r="BF52" s="109"/>
      <c r="BG52" s="109"/>
      <c r="BH52" s="110"/>
      <c r="BI52" s="5"/>
    </row>
    <row r="53" spans="2:61" ht="7.5" customHeight="1">
      <c r="B53" s="4"/>
      <c r="C53" s="111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3"/>
      <c r="P53" s="111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111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3"/>
      <c r="AP53" s="111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3"/>
      <c r="BC53" s="111"/>
      <c r="BD53" s="112"/>
      <c r="BE53" s="112"/>
      <c r="BF53" s="112"/>
      <c r="BG53" s="112"/>
      <c r="BH53" s="113"/>
      <c r="BI53" s="5"/>
    </row>
    <row r="54" spans="2:61" ht="7.5" customHeight="1">
      <c r="B54" s="4"/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  <c r="P54" s="93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93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5"/>
      <c r="AP54" s="93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5"/>
      <c r="BC54" s="93"/>
      <c r="BD54" s="94"/>
      <c r="BE54" s="94"/>
      <c r="BF54" s="94"/>
      <c r="BG54" s="94"/>
      <c r="BH54" s="95"/>
      <c r="BI54" s="5"/>
    </row>
    <row r="55" spans="2:61" ht="7.5" customHeight="1">
      <c r="B55" s="4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99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1"/>
      <c r="AC55" s="99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1"/>
      <c r="AP55" s="99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1"/>
      <c r="BC55" s="99"/>
      <c r="BD55" s="100"/>
      <c r="BE55" s="100"/>
      <c r="BF55" s="100"/>
      <c r="BG55" s="100"/>
      <c r="BH55" s="101"/>
      <c r="BI55" s="5"/>
    </row>
    <row r="56" spans="2:61" ht="7.5" customHeight="1">
      <c r="B56" s="4"/>
      <c r="C56" s="102" t="s">
        <v>18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5"/>
    </row>
    <row r="57" spans="2:61" ht="7.5" customHeight="1">
      <c r="B57" s="4"/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7"/>
      <c r="BI57" s="5"/>
    </row>
    <row r="58" spans="2:61" ht="7.5" customHeight="1">
      <c r="B58" s="4"/>
      <c r="C58" s="108" t="s">
        <v>19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O58" s="108" t="s">
        <v>20</v>
      </c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10"/>
      <c r="AA58" s="80" t="s">
        <v>21</v>
      </c>
      <c r="AB58" s="81"/>
      <c r="AC58" s="81"/>
      <c r="AD58" s="82"/>
      <c r="AE58" s="108" t="s">
        <v>22</v>
      </c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10"/>
      <c r="BI58" s="5"/>
    </row>
    <row r="59" spans="2:61" ht="7.5" customHeight="1">
      <c r="B59" s="4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2"/>
      <c r="O59" s="120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2"/>
      <c r="AA59" s="83"/>
      <c r="AB59" s="84"/>
      <c r="AC59" s="84"/>
      <c r="AD59" s="85"/>
      <c r="AE59" s="120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2"/>
      <c r="BI59" s="5"/>
    </row>
    <row r="60" spans="2:61" ht="7.5" customHeight="1">
      <c r="B60" s="4"/>
      <c r="C60" s="111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3"/>
      <c r="O60" s="111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3"/>
      <c r="AA60" s="86"/>
      <c r="AB60" s="87"/>
      <c r="AC60" s="87"/>
      <c r="AD60" s="88"/>
      <c r="AE60" s="111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3"/>
      <c r="BI60" s="5"/>
    </row>
    <row r="61" spans="2:61" ht="7.5" customHeight="1">
      <c r="B61" s="4"/>
      <c r="C61" s="114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6"/>
      <c r="O61" s="114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6"/>
      <c r="AA61" s="127"/>
      <c r="AB61" s="128"/>
      <c r="AC61" s="128"/>
      <c r="AD61" s="129"/>
      <c r="AE61" s="114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6"/>
      <c r="BI61" s="5"/>
    </row>
    <row r="62" spans="2:61" ht="7.5" customHeight="1">
      <c r="B62" s="4"/>
      <c r="C62" s="11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9"/>
      <c r="O62" s="117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9"/>
      <c r="AA62" s="130"/>
      <c r="AB62" s="131"/>
      <c r="AC62" s="131"/>
      <c r="AD62" s="132"/>
      <c r="AE62" s="117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9"/>
      <c r="BI62" s="5"/>
    </row>
    <row r="63" spans="2:61" ht="7.5" customHeight="1">
      <c r="B63" s="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5"/>
    </row>
    <row r="64" spans="2:61" ht="7.5" customHeight="1">
      <c r="B64" s="4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5"/>
    </row>
    <row r="65" spans="2:61" ht="7.5" customHeight="1">
      <c r="B65" s="4"/>
      <c r="C65" s="18" t="s">
        <v>23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8" t="s">
        <v>77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5"/>
    </row>
    <row r="66" spans="2:61" ht="7.5" customHeight="1">
      <c r="B66" s="4"/>
      <c r="C66" s="1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3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5"/>
    </row>
    <row r="67" spans="2:61" ht="7.5" customHeight="1">
      <c r="B67" s="4"/>
      <c r="C67" s="27" t="s">
        <v>24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 t="s">
        <v>79</v>
      </c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5"/>
    </row>
    <row r="68" spans="2:61" ht="7.5" customHeight="1">
      <c r="B68" s="4"/>
      <c r="C68" s="27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 t="s">
        <v>78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5"/>
    </row>
    <row r="69" spans="2:61" ht="7.5" customHeight="1">
      <c r="B69" s="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5"/>
    </row>
    <row r="70" spans="2:61" ht="7.5" customHeight="1">
      <c r="B70" s="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 t="s">
        <v>25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5"/>
    </row>
    <row r="71" spans="2:61" ht="7.5" customHeight="1">
      <c r="B71" s="4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 t="s">
        <v>26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5"/>
    </row>
    <row r="72" spans="2:61" ht="7.5" customHeight="1">
      <c r="B72" s="4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5"/>
    </row>
    <row r="73" spans="2:61" ht="7.5" customHeight="1">
      <c r="B73" s="4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5"/>
    </row>
    <row r="74" spans="2:61" ht="7.5" customHeight="1">
      <c r="B74" s="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5"/>
    </row>
    <row r="75" spans="2:61" ht="7.5" customHeight="1">
      <c r="B75" s="4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5"/>
    </row>
    <row r="76" spans="2:61" ht="7.5" customHeight="1">
      <c r="B76" s="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5"/>
    </row>
    <row r="77" spans="2:61" s="9" customFormat="1" ht="7.5" customHeight="1">
      <c r="B77" s="7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8"/>
    </row>
    <row r="78" spans="2:61" s="9" customFormat="1" ht="7.5" customHeight="1">
      <c r="B78" s="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8"/>
    </row>
    <row r="79" spans="2:61" s="9" customFormat="1" ht="7.5" customHeight="1">
      <c r="B79" s="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8"/>
    </row>
    <row r="80" spans="2:61" s="9" customFormat="1" ht="7.5" customHeight="1">
      <c r="B80" s="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8"/>
    </row>
    <row r="81" spans="2:61" s="9" customFormat="1" ht="7.5" customHeight="1">
      <c r="B81" s="7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8"/>
    </row>
    <row r="82" spans="2:61" s="9" customFormat="1" ht="7.5" customHeight="1">
      <c r="B82" s="7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8"/>
    </row>
    <row r="83" spans="2:61" ht="7.5" customHeight="1" thickBot="1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2"/>
    </row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</sheetData>
  <sheetProtection/>
  <mergeCells count="59">
    <mergeCell ref="B1:BI1"/>
    <mergeCell ref="BB7:BC9"/>
    <mergeCell ref="BD7:BH9"/>
    <mergeCell ref="C7:O8"/>
    <mergeCell ref="C9:N9"/>
    <mergeCell ref="AY3:BH3"/>
    <mergeCell ref="W4:BH4"/>
    <mergeCell ref="W5:BH5"/>
    <mergeCell ref="AQ7:AT9"/>
    <mergeCell ref="AF7:AH9"/>
    <mergeCell ref="AU7:AV9"/>
    <mergeCell ref="AW7:BA9"/>
    <mergeCell ref="BE27:BH29"/>
    <mergeCell ref="AU27:BD29"/>
    <mergeCell ref="C10:J11"/>
    <mergeCell ref="AQ22:AT24"/>
    <mergeCell ref="C18:I19"/>
    <mergeCell ref="C52:O53"/>
    <mergeCell ref="C35:I36"/>
    <mergeCell ref="AQ39:AT41"/>
    <mergeCell ref="C25:K26"/>
    <mergeCell ref="L25:AP29"/>
    <mergeCell ref="AU15:BH17"/>
    <mergeCell ref="C30:K31"/>
    <mergeCell ref="AQ32:AT34"/>
    <mergeCell ref="AU32:BD34"/>
    <mergeCell ref="BE32:BH34"/>
    <mergeCell ref="L30:AP34"/>
    <mergeCell ref="M42:BH51"/>
    <mergeCell ref="AE61:BH62"/>
    <mergeCell ref="AE58:BH60"/>
    <mergeCell ref="BC54:BH55"/>
    <mergeCell ref="C42:L43"/>
    <mergeCell ref="O58:Z60"/>
    <mergeCell ref="C61:N62"/>
    <mergeCell ref="O61:Z62"/>
    <mergeCell ref="AA61:AD62"/>
    <mergeCell ref="C58:N60"/>
    <mergeCell ref="BC52:BH53"/>
    <mergeCell ref="AP15:AT17"/>
    <mergeCell ref="AA58:AD60"/>
    <mergeCell ref="C56:BH57"/>
    <mergeCell ref="P52:AB53"/>
    <mergeCell ref="AC52:AO53"/>
    <mergeCell ref="AP52:BB53"/>
    <mergeCell ref="C54:O55"/>
    <mergeCell ref="P54:AB55"/>
    <mergeCell ref="AC54:AO55"/>
    <mergeCell ref="AP54:BB55"/>
    <mergeCell ref="AU22:BH24"/>
    <mergeCell ref="AU39:BH41"/>
    <mergeCell ref="AI7:AP9"/>
    <mergeCell ref="L18:BH21"/>
    <mergeCell ref="L35:BH38"/>
    <mergeCell ref="P7:AE9"/>
    <mergeCell ref="AQ27:AT29"/>
    <mergeCell ref="K10:BH14"/>
    <mergeCell ref="AH15:AK17"/>
    <mergeCell ref="AL15:AO17"/>
  </mergeCells>
  <printOptions horizontalCentered="1"/>
  <pageMargins left="0.7480314960629921" right="0.35433070866141736" top="0.3937007874015748" bottom="0.3937007874015748" header="0.1968503937007874" footer="0.1968503937007874"/>
  <pageSetup horizontalDpi="300" verticalDpi="300" orientation="portrait" paperSize="9" scale="94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00390625" style="29" customWidth="1"/>
    <col min="2" max="2" width="9.00390625" style="29" customWidth="1"/>
    <col min="3" max="3" width="6.625" style="29" customWidth="1"/>
    <col min="4" max="4" width="13.625" style="29" customWidth="1"/>
    <col min="5" max="5" width="23.00390625" style="29" customWidth="1"/>
    <col min="6" max="6" width="9.375" style="29" customWidth="1"/>
    <col min="7" max="7" width="9.125" style="29" customWidth="1"/>
    <col min="8" max="8" width="13.25390625" style="43" customWidth="1"/>
    <col min="9" max="9" width="10.125" style="29" bestFit="1" customWidth="1"/>
    <col min="10" max="12" width="9.125" style="29" customWidth="1"/>
    <col min="13" max="13" width="15.375" style="29" bestFit="1" customWidth="1"/>
    <col min="14" max="16" width="9.125" style="29" customWidth="1"/>
    <col min="17" max="17" width="15.375" style="29" bestFit="1" customWidth="1"/>
    <col min="18" max="16384" width="9.125" style="29" customWidth="1"/>
  </cols>
  <sheetData>
    <row r="1" spans="2:8" ht="15.75">
      <c r="B1" s="30"/>
      <c r="C1" s="30"/>
      <c r="D1" s="30"/>
      <c r="E1" s="31">
        <f>'Платежное поручение'!AU15</f>
        <v>0</v>
      </c>
      <c r="H1" s="32"/>
    </row>
    <row r="2" spans="1:19" ht="15.75">
      <c r="A2" s="33" t="s">
        <v>30</v>
      </c>
      <c r="B2" s="34" t="str">
        <f>SUBSTITUTE(B4,F8,F9,1)</f>
        <v>Ноль белорусских рублей </v>
      </c>
      <c r="E2" s="35"/>
      <c r="H2" s="36"/>
      <c r="I2" s="37"/>
      <c r="J2" s="36"/>
      <c r="K2" s="36"/>
      <c r="L2" s="36"/>
      <c r="M2" s="38" t="s">
        <v>31</v>
      </c>
      <c r="N2" s="160">
        <f ca="1">TODAY()</f>
        <v>44272</v>
      </c>
      <c r="O2" s="160"/>
      <c r="P2" s="37">
        <f>DAY(N2)</f>
        <v>17</v>
      </c>
      <c r="Q2" s="39" t="str">
        <f>IF(Q3&gt;7,S2,S3)</f>
        <v>марта</v>
      </c>
      <c r="R2" s="38">
        <f>YEAR(N2)</f>
        <v>2021</v>
      </c>
      <c r="S2" s="36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33" t="s">
        <v>32</v>
      </c>
      <c r="B3" s="40" t="str">
        <f>SUBSTITUTE(B5,F8,F9,1)</f>
        <v>Ноль белорусских рублей </v>
      </c>
      <c r="H3" s="36"/>
      <c r="I3" s="36"/>
      <c r="J3" s="36"/>
      <c r="K3" s="161" t="str">
        <f>CONCATENATE(" «  ",P2,"  »  ",Q2,"  ",R2," г.")</f>
        <v> «  17  »  марта  2021 г.</v>
      </c>
      <c r="L3" s="161"/>
      <c r="M3" s="161"/>
      <c r="N3" s="41"/>
      <c r="O3" s="41"/>
      <c r="P3" s="36"/>
      <c r="Q3" s="39">
        <f>MONTH(N2)</f>
        <v>3</v>
      </c>
      <c r="R3" s="36"/>
      <c r="S3" s="36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42" t="s">
        <v>33</v>
      </c>
      <c r="B4" s="40" t="str">
        <f>CONCATENATE(A7,A8,A9,A10)</f>
        <v>ноль белорусских рублей </v>
      </c>
    </row>
    <row r="5" spans="1:10" s="40" customFormat="1" ht="12.75">
      <c r="A5" s="42" t="s">
        <v>34</v>
      </c>
      <c r="B5" s="40" t="str">
        <f>CONCATENATE(A7,A8,A9,A10,A11,B7,B8,C8)</f>
        <v>ноль белорусских рублей </v>
      </c>
      <c r="C5" s="29"/>
      <c r="D5" s="29"/>
      <c r="E5" s="29"/>
      <c r="H5" s="44"/>
      <c r="I5" s="44"/>
      <c r="J5" s="44"/>
    </row>
    <row r="6" spans="4:10" ht="12.75" customHeight="1">
      <c r="D6" s="43"/>
      <c r="H6" s="44"/>
      <c r="I6" s="44"/>
      <c r="J6" s="44"/>
    </row>
    <row r="7" spans="1:10" ht="12.75" customHeight="1">
      <c r="A7" s="45">
        <f>CONCATENATE(IF(B14=0,"",E14),IF(B15=0,"",IF(C16&lt;20,IF(C16&lt;16,IF(C16&lt;10,E15,D16),F16),E15)),IF(B16=0,"",IF(NOT(B15=1),E16,"")),F17)</f>
      </c>
      <c r="D7" s="43"/>
      <c r="F7" s="46">
        <f>CODE(B5)</f>
        <v>237</v>
      </c>
      <c r="G7" s="45"/>
      <c r="H7" s="44"/>
      <c r="I7" s="44"/>
      <c r="J7" s="44"/>
    </row>
    <row r="8" spans="1:17" ht="12.75" customHeight="1">
      <c r="A8" s="45">
        <f>CONCATENATE(IF(B18=0,"",E18),IF(B19=0,"",IF(C20&lt;20,IF(C20&lt;16,IF(C20&lt;10,E19,D20),F20),E19)),IF(B20=0,"",IF(NOT(B19=1),E20,"")),F21)</f>
      </c>
      <c r="B8" s="47"/>
      <c r="D8" s="48"/>
      <c r="F8" s="46" t="str">
        <f>CHAR(F7)</f>
        <v>н</v>
      </c>
      <c r="G8" s="45"/>
      <c r="H8" s="44"/>
      <c r="I8" s="44"/>
      <c r="J8" s="44"/>
      <c r="Q8" s="49"/>
    </row>
    <row r="9" spans="1:10" s="45" customFormat="1" ht="12.75" customHeight="1">
      <c r="A9" s="45">
        <f>CONCATENATE(IF(B22=0,"",E22),IF(B23=0,"",IF(C24&lt;20,IF(C24&lt;16,IF(C24&lt;10,E23,D24),F24),E23)),IF(B24=0,"",IF(NOT(B23=1),E24,"")),F25)</f>
      </c>
      <c r="D9" s="44"/>
      <c r="E9" s="50"/>
      <c r="F9" s="46" t="str">
        <f>PROPER(F8)</f>
        <v>Н</v>
      </c>
      <c r="H9" s="44"/>
      <c r="I9" s="44"/>
      <c r="J9" s="44"/>
    </row>
    <row r="10" spans="1:10" s="45" customFormat="1" ht="12.75" customHeight="1">
      <c r="A10" s="45" t="str">
        <f>CONCATENATE(IF(B26=0,"",E26),IF(B27=0,"",IF(C28&lt;20,IF(C28&lt;16,IF(C28&lt;10,E27,D28),F28),E27)),IF(B28=0,"",IF(NOT(B27=1),E28,"")),F29)</f>
        <v>ноль белорусских рублей </v>
      </c>
      <c r="D10" s="44"/>
      <c r="E10" s="50"/>
      <c r="H10" s="44"/>
      <c r="I10" s="44"/>
      <c r="J10" s="44"/>
    </row>
    <row r="11" spans="1:13" s="45" customFormat="1" ht="12.75">
      <c r="A11" s="51"/>
      <c r="D11" s="44"/>
      <c r="E11" s="50"/>
      <c r="M11" s="52"/>
    </row>
    <row r="12" spans="1:13" s="45" customFormat="1" ht="12.75">
      <c r="A12" s="51"/>
      <c r="E12" s="53">
        <f>TRUNC(E1)</f>
        <v>0</v>
      </c>
      <c r="F12" s="45" t="s">
        <v>35</v>
      </c>
      <c r="H12" s="44"/>
      <c r="M12" s="54"/>
    </row>
    <row r="13" spans="1:8" s="45" customFormat="1" ht="12.75">
      <c r="A13" s="55">
        <f>TRUNC(A14/10)</f>
        <v>0</v>
      </c>
      <c r="B13" s="44"/>
      <c r="H13" s="44"/>
    </row>
    <row r="14" spans="1:8" s="45" customFormat="1" ht="12.75">
      <c r="A14" s="55">
        <f>TRUNC(A15/10)</f>
        <v>0</v>
      </c>
      <c r="B14" s="44">
        <f>TRUNC(RIGHT(A14))</f>
        <v>0</v>
      </c>
      <c r="C14" s="45">
        <f>B14</f>
        <v>0</v>
      </c>
      <c r="E14" s="56" t="str">
        <f>IF(B14=1,E42,IF(B14=2,G34,IF(B14=3,G35,IF(B14=4,G36,IF(B14=5,G37,IF(B14=6,G38,IF(B14=7,G39,IF(B14=8,G40,G41))))))))</f>
        <v>девятьсот </v>
      </c>
      <c r="H14" s="44"/>
    </row>
    <row r="15" spans="1:8" s="45" customFormat="1" ht="12.75">
      <c r="A15" s="55">
        <f>TRUNC(A16/10)</f>
        <v>0</v>
      </c>
      <c r="B15" s="44">
        <f>TRUNC(RIGHT(A15))</f>
        <v>0</v>
      </c>
      <c r="C15" s="45">
        <f>IF(B15=1,"",B15)</f>
        <v>0</v>
      </c>
      <c r="E15" s="57">
        <f>IF(OR(C15=0,B15=1),"",IF(B15=2,E34,IF(B15=3,E35,IF(B15=4,E36,IF(B15=5,E37,IF(B15=6,E38,IF(B15=7,E39,IF(B15=8,E40,E41))))))))</f>
      </c>
      <c r="H15" s="44"/>
    </row>
    <row r="16" spans="1:8" s="45" customFormat="1" ht="12.75">
      <c r="A16" s="55">
        <f>TRUNC(A18/10)</f>
        <v>0</v>
      </c>
      <c r="B16" s="44">
        <f>TRUNC(RIGHT(A16))</f>
        <v>0</v>
      </c>
      <c r="C16" s="45">
        <f>IF(B15=1,B16+10,IF(B16=0,0,B16))</f>
        <v>0</v>
      </c>
      <c r="D16" s="45">
        <f>IF(AND(C16&gt;9,C16&lt;16),IF(C16=10,D33,IF(C16=11,D34,IF(C16=12,D35,IF(C16=13,D36,IF(C16=14,D37,IF(C16=15,D38,)))))),"")</f>
      </c>
      <c r="E16" s="57" t="str">
        <f>IF(B16=1,A33,IF(B16=2,A34,IF(B16=3,A35,IF(B16=4,A36,IF(B16=5,A37,IF(B16=6,A38,IF(B16=7,A39,IF(B16=8,A40,A41))))))))</f>
        <v>девять </v>
      </c>
      <c r="F16" s="45">
        <f>IF(AND(C16&gt;15,C16&lt;20),IF(C16=16,D39,IF(C16=17,D40,IF(C16=18,D41,IF(C16=19,D42,)))),"")</f>
      </c>
      <c r="H16" s="44"/>
    </row>
    <row r="17" spans="1:8" s="45" customFormat="1" ht="12.75">
      <c r="A17" s="55"/>
      <c r="B17" s="44"/>
      <c r="D17" s="44"/>
      <c r="E17" s="45">
        <f>B16+B15*10+B14*100</f>
        <v>0</v>
      </c>
      <c r="F17" s="45">
        <f>IF(E17=0,"",IF(B15=1,"миллиардов ",IF(B16=1,"милиард ",IF(OR(B16=2,B16=3,B16=4),"миллиарда ","милиардов "))))</f>
      </c>
      <c r="H17" s="44"/>
    </row>
    <row r="18" spans="1:8" s="45" customFormat="1" ht="12.75">
      <c r="A18" s="55">
        <f>TRUNC(A19/10)</f>
        <v>0</v>
      </c>
      <c r="B18" s="44">
        <f>TRUNC(RIGHT(A18))</f>
        <v>0</v>
      </c>
      <c r="C18" s="45">
        <f>B18</f>
        <v>0</v>
      </c>
      <c r="E18" s="56" t="str">
        <f>IF(B18=1,E42,IF(B18=2,G34,IF(B18=3,G35,IF(B18=4,G36,IF(B18=5,G37,IF(B18=6,G38,IF(B18=7,G39,IF(B18=8,G40,G41))))))))</f>
        <v>девятьсот </v>
      </c>
      <c r="H18" s="44"/>
    </row>
    <row r="19" spans="1:6" ht="12.75">
      <c r="A19" s="55">
        <f>TRUNC(A20/10)</f>
        <v>0</v>
      </c>
      <c r="B19" s="44">
        <f>TRUNC(RIGHT(A19))</f>
        <v>0</v>
      </c>
      <c r="C19" s="45">
        <f>IF(B19=1,"",B19)</f>
        <v>0</v>
      </c>
      <c r="D19" s="45"/>
      <c r="E19" s="57">
        <f>IF(OR(C19=0,B19=1),"",IF(B19=2,E34,IF(B19=3,E35,IF(B19=4,E36,IF(B19=5,E37,IF(B19=6,E38,IF(B19=7,E39,IF(B19=8,E40,E41))))))))</f>
      </c>
      <c r="F19" s="45"/>
    </row>
    <row r="20" spans="1:6" s="45" customFormat="1" ht="12.75">
      <c r="A20" s="55">
        <f>TRUNC(A22/10)</f>
        <v>0</v>
      </c>
      <c r="B20" s="44">
        <f>TRUNC(RIGHT(A20))</f>
        <v>0</v>
      </c>
      <c r="C20" s="45">
        <f>IF(B19=1,B20+10,IF(B20=0,0,B20))</f>
        <v>0</v>
      </c>
      <c r="D20" s="45">
        <f>IF(AND(C20&gt;9,C20&lt;16),IF(C20=10,D33,IF(C20=11,D34,IF(C20=12,D35,IF(C20=13,D36,IF(C20=14,D37,IF(C20=15,D38,)))))),"")</f>
      </c>
      <c r="E20" s="57" t="str">
        <f>IF(B20=1,A33,IF(B20=2,A34,IF(B20=3,A35,IF(B20=4,A36,IF(B20=5,A37,IF(B20=6,A38,IF(B20=7,A39,IF(B20=8,A40,A41))))))))</f>
        <v>девять </v>
      </c>
      <c r="F20" s="45">
        <f>IF(AND(C20&gt;15,C20&lt;20),IF(C20=16,D39,IF(C20=17,D40,IF(C20=18,D41,IF(C20=19,D42,)))),"")</f>
      </c>
    </row>
    <row r="21" spans="1:6" s="45" customFormat="1" ht="12.75">
      <c r="A21" s="55"/>
      <c r="B21" s="44"/>
      <c r="E21" s="45">
        <f>B20+B19*10+B18*100</f>
        <v>0</v>
      </c>
      <c r="F21" s="45">
        <f>IF(E21=0,"",IF(B19=1,"миллионов ",IF(B20=1,"миллион ",IF(OR(B20=2,B20=3,B20=4),"миллиона ","миллионов "))))</f>
      </c>
    </row>
    <row r="22" spans="1:9" s="45" customFormat="1" ht="12.75">
      <c r="A22" s="55">
        <f>TRUNC(A23/10)</f>
        <v>0</v>
      </c>
      <c r="B22" s="44">
        <f>TRUNC(RIGHT(A22))</f>
        <v>0</v>
      </c>
      <c r="C22" s="45">
        <f>B22</f>
        <v>0</v>
      </c>
      <c r="E22" s="56" t="str">
        <f>IF(B22=1,E42,IF(B22=2,G34,IF(B22=3,G35,IF(B22=4,G36,IF(B22=5,G37,IF(B22=6,G38,IF(B22=7,G39,IF(B22=8,G40,G41))))))))</f>
        <v>девятьсот </v>
      </c>
      <c r="I22" s="52"/>
    </row>
    <row r="23" spans="1:5" s="45" customFormat="1" ht="12.75">
      <c r="A23" s="55">
        <f>TRUNC(A24/10)</f>
        <v>0</v>
      </c>
      <c r="B23" s="44">
        <f>TRUNC(RIGHT(A23))</f>
        <v>0</v>
      </c>
      <c r="C23" s="45">
        <f>IF(B23=1,"",B23)</f>
        <v>0</v>
      </c>
      <c r="E23" s="57">
        <f>IF(OR(C23=0,B23=1),"",IF(B23=2,E34,IF(B23=3,E35,IF(B23=4,E36,IF(B23=5,E37,IF(B23=6,E38,IF(B23=7,E39,IF(B23=8,E40,E41))))))))</f>
      </c>
    </row>
    <row r="24" spans="1:6" s="45" customFormat="1" ht="12.75">
      <c r="A24" s="55">
        <f>TRUNC(A26/10)</f>
        <v>0</v>
      </c>
      <c r="B24" s="44">
        <f>TRUNC(RIGHT(A24))</f>
        <v>0</v>
      </c>
      <c r="C24" s="45">
        <f>IF(B23=1,B24+10,IF(B24=0,0,B24))</f>
        <v>0</v>
      </c>
      <c r="D24" s="45">
        <f>IF(AND(C24&gt;9,C24&lt;16),IF(C24=10,D33,IF(C24=11,D34,IF(C24=12,D35,IF(C24=13,D36,IF(C24=14,D37,IF(C24=15,D38,)))))),"")</f>
      </c>
      <c r="E24" s="57" t="str">
        <f>IF(B24=1,B33,IF(B24=2,B34,IF(B24=3,A35,IF(B24=4,A36,IF(B24=5,A37,IF(B24=6,A38,IF(B24=7,A39,IF(B24=8,A40,A41))))))))</f>
        <v>девять </v>
      </c>
      <c r="F24" s="45">
        <f>IF(AND(C24&gt;15,C24&lt;20),IF(C24=16,D39,IF(C24=17,D40,IF(C24=18,D41,IF(C24=19,D42,)))),"")</f>
      </c>
    </row>
    <row r="25" spans="1:6" s="45" customFormat="1" ht="12.75">
      <c r="A25" s="55"/>
      <c r="B25" s="44"/>
      <c r="E25" s="57">
        <f>B22*100+B23*10+B24</f>
        <v>0</v>
      </c>
      <c r="F25" s="45">
        <f>IF(E25=0,"",IF(B23=1,"тысяч ",IF(B24=1,"тысяча ",IF(OR(B24=2,B24=3,B24=4),"тысячи ","тысяч "))))</f>
      </c>
    </row>
    <row r="26" spans="1:5" s="45" customFormat="1" ht="12.75">
      <c r="A26" s="55">
        <f>TRUNC(A27/10)</f>
        <v>0</v>
      </c>
      <c r="B26" s="44">
        <f>TRUNC(RIGHT(A26))</f>
        <v>0</v>
      </c>
      <c r="C26" s="45">
        <f>B26</f>
        <v>0</v>
      </c>
      <c r="E26" s="56" t="str">
        <f>IF(B26=1,E42,IF(B26=2,G34,IF(B26=3,G35,IF(B26=4,G36,IF(B26=5,G37,IF(B26=6,G38,IF(B26=7,G39,IF(B26=8,G40,G41))))))))</f>
        <v>девятьсот </v>
      </c>
    </row>
    <row r="27" spans="1:7" s="45" customFormat="1" ht="12.75">
      <c r="A27" s="55">
        <f>TRUNC(A28/10)</f>
        <v>0</v>
      </c>
      <c r="B27" s="58">
        <f>TRUNC(RIGHT(A27))</f>
        <v>0</v>
      </c>
      <c r="C27" s="45">
        <f>IF(B27=1,"",B27)</f>
        <v>0</v>
      </c>
      <c r="E27" s="57">
        <f>IF(OR(C27=0,B27=1),"",IF(C27=2,E34,IF(C27=3,E35,IF(C27=4,E36,IF(C27=5,E37,IF(C27=6,E38,IF(C27=7,E39,IF(C27=8,E40,E41))))))))</f>
      </c>
      <c r="G27" s="44"/>
    </row>
    <row r="28" spans="1:7" s="45" customFormat="1" ht="12.75">
      <c r="A28" s="55">
        <f>E12</f>
        <v>0</v>
      </c>
      <c r="B28" s="44">
        <f>TRUNC(RIGHT(A28))</f>
        <v>0</v>
      </c>
      <c r="C28" s="45">
        <f>IF(B27=1,B28+10,IF(B28=0,0,B28))</f>
        <v>0</v>
      </c>
      <c r="D28" s="45">
        <f>IF(AND(C28&gt;9,C28&lt;16),IF(C28=10,D33,IF(C28=11,D34,IF(C28=12,D35,IF(C28=13,D36,IF(C28=14,D37,IF(C28=15,D38,)))))),"")</f>
      </c>
      <c r="E28" s="57" t="str">
        <f>IF(B28=1,A33,IF(B28=2,A34,IF(B28=3,A35,IF(B28=4,A36,IF(B28=5,A37,IF(B28=6,A38,IF(B28=7,A39,IF(B28=8,A40,A41))))))))</f>
        <v>девять </v>
      </c>
      <c r="F28" s="45">
        <f>IF(AND(C28&gt;15,C28&lt;20),IF(C28=16,D39,IF(C28=17,D40,IF(C28=18,D41,IF(C28=19,D42,)))),"")</f>
      </c>
      <c r="G28" s="44"/>
    </row>
    <row r="29" spans="1:7" s="45" customFormat="1" ht="12.75">
      <c r="A29" s="51"/>
      <c r="B29" s="58"/>
      <c r="C29" s="44"/>
      <c r="E29" s="57">
        <f>B26*100+B27*10+B28</f>
        <v>0</v>
      </c>
      <c r="F29" s="45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44"/>
    </row>
    <row r="30" spans="1:8" s="45" customFormat="1" ht="12.75">
      <c r="A30" s="59">
        <f>ROUND(100*(E1-E12),0)</f>
        <v>0</v>
      </c>
      <c r="C30" s="44">
        <f>TRUNC(A30/10)</f>
        <v>0</v>
      </c>
      <c r="E30" s="57">
        <f>IF(OR(C30=1,C30=0),"",IF(C30=2,E34,IF(C30=3,E35,IF(C30=4,E36,IF(C30=5,E37,IF(C30=6,E38,IF(C30=7,E39,IF(C30=8,E40,E41))))))))</f>
      </c>
      <c r="H30" s="44"/>
    </row>
    <row r="31" spans="3:8" s="45" customFormat="1" ht="12.75">
      <c r="C31" s="44">
        <f>TRUNC(A30-C30*10)</f>
        <v>0</v>
      </c>
      <c r="E31" s="57" t="str">
        <f>IF(C31=1,B33,IF(C31=2,B34,IF(C31=3,A35,IF(C31=4,A36,IF(C31=5,A37,IF(C31=6,A38,IF(C31=7,A39,IF(C31=8,A40,A41))))))))</f>
        <v>девять </v>
      </c>
      <c r="H31" s="44"/>
    </row>
    <row r="32" s="45" customFormat="1" ht="12.75">
      <c r="H32" s="44"/>
    </row>
    <row r="33" spans="1:8" s="45" customFormat="1" ht="12.75">
      <c r="A33" s="45" t="s">
        <v>36</v>
      </c>
      <c r="B33" s="45" t="s">
        <v>37</v>
      </c>
      <c r="D33" s="45" t="s">
        <v>38</v>
      </c>
      <c r="H33" s="44"/>
    </row>
    <row r="34" spans="1:7" s="45" customFormat="1" ht="12.75">
      <c r="A34" s="45" t="s">
        <v>39</v>
      </c>
      <c r="B34" s="45" t="s">
        <v>40</v>
      </c>
      <c r="D34" s="45" t="s">
        <v>41</v>
      </c>
      <c r="E34" s="45" t="s">
        <v>42</v>
      </c>
      <c r="G34" s="45" t="s">
        <v>43</v>
      </c>
    </row>
    <row r="35" spans="1:7" s="45" customFormat="1" ht="12.75">
      <c r="A35" s="45" t="s">
        <v>44</v>
      </c>
      <c r="D35" s="45" t="s">
        <v>45</v>
      </c>
      <c r="E35" s="45" t="s">
        <v>46</v>
      </c>
      <c r="G35" s="45" t="s">
        <v>47</v>
      </c>
    </row>
    <row r="36" spans="1:7" s="45" customFormat="1" ht="12.75">
      <c r="A36" s="45" t="s">
        <v>48</v>
      </c>
      <c r="D36" s="45" t="s">
        <v>49</v>
      </c>
      <c r="E36" s="45" t="s">
        <v>50</v>
      </c>
      <c r="G36" s="45" t="s">
        <v>51</v>
      </c>
    </row>
    <row r="37" spans="1:7" s="45" customFormat="1" ht="12.75">
      <c r="A37" s="45" t="s">
        <v>52</v>
      </c>
      <c r="D37" s="45" t="s">
        <v>53</v>
      </c>
      <c r="E37" s="45" t="s">
        <v>54</v>
      </c>
      <c r="G37" s="45" t="s">
        <v>55</v>
      </c>
    </row>
    <row r="38" spans="1:7" s="45" customFormat="1" ht="12.75">
      <c r="A38" s="45" t="s">
        <v>56</v>
      </c>
      <c r="D38" s="45" t="s">
        <v>57</v>
      </c>
      <c r="E38" s="45" t="s">
        <v>58</v>
      </c>
      <c r="G38" s="45" t="s">
        <v>59</v>
      </c>
    </row>
    <row r="39" spans="1:7" s="45" customFormat="1" ht="12.75">
      <c r="A39" s="45" t="s">
        <v>60</v>
      </c>
      <c r="D39" s="45" t="s">
        <v>61</v>
      </c>
      <c r="E39" s="45" t="s">
        <v>62</v>
      </c>
      <c r="G39" s="45" t="s">
        <v>63</v>
      </c>
    </row>
    <row r="40" spans="1:7" s="45" customFormat="1" ht="12.75">
      <c r="A40" s="60" t="s">
        <v>64</v>
      </c>
      <c r="D40" s="45" t="s">
        <v>65</v>
      </c>
      <c r="E40" s="45" t="s">
        <v>66</v>
      </c>
      <c r="G40" s="45" t="s">
        <v>67</v>
      </c>
    </row>
    <row r="41" spans="1:7" s="45" customFormat="1" ht="12.75">
      <c r="A41" s="45" t="s">
        <v>68</v>
      </c>
      <c r="D41" s="45" t="s">
        <v>69</v>
      </c>
      <c r="E41" s="45" t="s">
        <v>70</v>
      </c>
      <c r="G41" s="45" t="s">
        <v>71</v>
      </c>
    </row>
    <row r="42" spans="4:8" s="45" customFormat="1" ht="12.75">
      <c r="D42" s="45" t="s">
        <v>72</v>
      </c>
      <c r="E42" s="45" t="s">
        <v>73</v>
      </c>
      <c r="H42" s="44"/>
    </row>
    <row r="43" s="45" customFormat="1" ht="12.75">
      <c r="H43" s="44"/>
    </row>
    <row r="44" s="45" customFormat="1" ht="12.75">
      <c r="H44" s="44"/>
    </row>
    <row r="45" s="45" customFormat="1" ht="12.75">
      <c r="H45" s="44"/>
    </row>
    <row r="46" s="45" customFormat="1" ht="12.75">
      <c r="H46" s="44"/>
    </row>
    <row r="47" s="45" customFormat="1" ht="12.75">
      <c r="H47" s="44"/>
    </row>
    <row r="48" s="45" customFormat="1" ht="12.75">
      <c r="H48" s="44"/>
    </row>
    <row r="96" spans="1:4" ht="12.75">
      <c r="A96" s="162"/>
      <c r="B96" s="162"/>
      <c r="C96" s="162"/>
      <c r="D96" s="162"/>
    </row>
  </sheetData>
  <sheetProtection password="D9F7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2013-01-22T07:09:44Z</cp:lastPrinted>
  <dcterms:created xsi:type="dcterms:W3CDTF">2003-10-18T11:05:50Z</dcterms:created>
  <dcterms:modified xsi:type="dcterms:W3CDTF">2021-03-17T08:55:38Z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