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Лицевая сторона" sheetId="1" r:id="rId1"/>
    <sheet name="Оборотная сторона" sheetId="2" r:id="rId2"/>
    <sheet name="Формула числа прописью" sheetId="3" state="hidden" r:id="rId3"/>
  </sheets>
  <definedNames>
    <definedName name="номер_месяца">'Лицевая сторона'!$B$100</definedName>
    <definedName name="_xlnm.Print_Area" localSheetId="0">'Лицевая сторона'!$C$3:$BA$32</definedName>
    <definedName name="_xlnm.Print_Area" localSheetId="1">'Оборотная сторона'!$C$3:$BA$32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<sst xmlns="http://schemas.openxmlformats.org/spreadsheetml/2006/main" count="113" uniqueCount="104">
  <si>
    <t>"</t>
  </si>
  <si>
    <t>г.</t>
  </si>
  <si>
    <t>Ф. ПС 112</t>
  </si>
  <si>
    <t>ЭЛЕКТРОННЫЙ ДЕНЕЖНЫЙ ПЕРЕВОД</t>
  </si>
  <si>
    <t>№</t>
  </si>
  <si>
    <t>(вход, по карте отправки)</t>
  </si>
  <si>
    <t>ВЫРУЧКА</t>
  </si>
  <si>
    <t>НАЛОЖЕННЫЙ ПЛАТЕЖ</t>
  </si>
  <si>
    <t>(сумма цифрами)</t>
  </si>
  <si>
    <t>(сумма прописью)</t>
  </si>
  <si>
    <t>КОМУ</t>
  </si>
  <si>
    <t>КУДА</t>
  </si>
  <si>
    <t>(почтовый код, адрес получателя, телефон)</t>
  </si>
  <si>
    <t>ОТ КОГО</t>
  </si>
  <si>
    <t>АДРЕС</t>
  </si>
  <si>
    <t>Доставка</t>
  </si>
  <si>
    <t>уведомление</t>
  </si>
  <si>
    <t>простое</t>
  </si>
  <si>
    <t>заказное</t>
  </si>
  <si>
    <t>электронное</t>
  </si>
  <si>
    <t>(письменное сообщение)</t>
  </si>
  <si>
    <t>(назначение платежа)</t>
  </si>
  <si>
    <t>Отметки ОПС места приёма:</t>
  </si>
  <si>
    <t>(почтовый код, оттиск контрольно-</t>
  </si>
  <si>
    <t>переводной печати, оттиск КШ)</t>
  </si>
  <si>
    <t>№ перевода по ф.5</t>
  </si>
  <si>
    <t>Время приема</t>
  </si>
  <si>
    <t>ч</t>
  </si>
  <si>
    <t>мин.</t>
  </si>
  <si>
    <t>Подписи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</si>
  <si>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</si>
  <si>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</si>
  <si>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</si>
  <si>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</si>
  <si>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</si>
  <si>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</si>
  <si>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</si>
  <si>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</si>
  <si>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</si>
  <si>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</si>
  <si>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</si>
  <si>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</si>
  <si>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</si>
  <si>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</si>
  <si>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</si>
  <si>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</si>
  <si>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</si>
  <si>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</si>
  <si>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</si>
  <si>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</si>
  <si>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</si>
  <si>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</si>
  <si>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</si>
  <si>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</si>
  <si>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</si>
  <si>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</si>
  <si>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</si>
  <si>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</si>
  <si>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</si>
  <si>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</si>
  <si>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</si>
  <si>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</si>
  <si>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</si>
  <si>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</si>
  <si>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</si>
  <si>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</si>
  <si>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</si>
  <si>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</si>
  <si>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</si>
  <si>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</si>
  <si>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</si>
  <si>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</si>
  <si>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</si>
  <si>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</si>
  <si>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Лицевая сторона</t>
  </si>
  <si>
    <t>РАСПИСКА ПОЛУЧАТЕЛЯ</t>
  </si>
  <si>
    <t>Предъявлен</t>
  </si>
  <si>
    <t>(наименование документа)</t>
  </si>
  <si>
    <t>Серия</t>
  </si>
  <si>
    <t>Выдан</t>
  </si>
  <si>
    <t>Кем</t>
  </si>
  <si>
    <t>(наименование организации, выдавшей документ)</t>
  </si>
  <si>
    <t>Паспорт прописан</t>
  </si>
  <si>
    <t>(по какому адресу)</t>
  </si>
  <si>
    <t>Сумма</t>
  </si>
  <si>
    <t>С письменным сообщением ознакомлен</t>
  </si>
  <si>
    <t>(подпись получателя)</t>
  </si>
  <si>
    <t>Получил</t>
  </si>
  <si>
    <t>Оплатил</t>
  </si>
  <si>
    <t>(подпись работника)</t>
  </si>
  <si>
    <t>(кал.шт.места получения или дня перечисления)</t>
  </si>
  <si>
    <t>(подпись контролирующего лица)</t>
  </si>
  <si>
    <t>Подлежит оплате</t>
  </si>
  <si>
    <t>Вторичное извещение выписано</t>
  </si>
  <si>
    <t>(дата)</t>
  </si>
  <si>
    <t>Плата за доставку</t>
  </si>
  <si>
    <t>руб.</t>
  </si>
  <si>
    <t>(по реестру ф.10)</t>
  </si>
  <si>
    <t xml:space="preserve">Отметки о досыле, возврате и </t>
  </si>
  <si>
    <t>причинах неоплаты</t>
  </si>
  <si>
    <t>Дата и подпись работника</t>
  </si>
  <si>
    <t>Оборотная сторона</t>
  </si>
  <si>
    <t>Перейти к оборотной стороне</t>
  </si>
  <si>
    <t>Перейти к лицевой стороне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</si>
</sst>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b/>
      <sz val="9"/>
      <name val="Tahoma"/>
      <family val="2"/>
    </font>
    <font>
      <sz val="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horizontal="left" vertical="center" wrapText="1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vertical="center"/>
      <protection locked="0"/>
    </xf>
    <xf numFmtId="0" fontId="8" fillId="35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 locked="0"/>
    </xf>
    <xf numFmtId="0" fontId="9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11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4" fontId="12" fillId="35" borderId="0" xfId="0" applyNumberFormat="1" applyFont="1" applyFill="1" applyBorder="1" applyAlignment="1" applyProtection="1">
      <alignment horizontal="right"/>
      <protection hidden="1"/>
    </xf>
    <xf numFmtId="0" fontId="11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/>
      <protection hidden="1"/>
    </xf>
    <xf numFmtId="4" fontId="12" fillId="35" borderId="0" xfId="0" applyNumberFormat="1" applyFont="1" applyFill="1" applyAlignment="1" applyProtection="1">
      <alignment horizontal="right"/>
      <protection hidden="1"/>
    </xf>
    <xf numFmtId="0" fontId="15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 horizontal="left"/>
      <protection hidden="1"/>
    </xf>
    <xf numFmtId="0" fontId="11" fillId="35" borderId="0" xfId="0" applyFont="1" applyFill="1" applyAlignment="1" applyProtection="1">
      <alignment horizontal="center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176" fontId="11" fillId="35" borderId="0" xfId="0" applyNumberFormat="1" applyFont="1" applyFill="1" applyBorder="1" applyAlignment="1" applyProtection="1">
      <alignment horizontal="left"/>
      <protection hidden="1"/>
    </xf>
    <xf numFmtId="0" fontId="16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horizontal="center"/>
      <protection hidden="1"/>
    </xf>
    <xf numFmtId="183" fontId="11" fillId="35" borderId="0" xfId="0" applyNumberFormat="1" applyFont="1" applyFill="1" applyAlignment="1" applyProtection="1">
      <alignment/>
      <protection hidden="1"/>
    </xf>
    <xf numFmtId="2" fontId="11" fillId="35" borderId="0" xfId="0" applyNumberFormat="1" applyFont="1" applyFill="1" applyAlignment="1" applyProtection="1">
      <alignment horizontal="right"/>
      <protection hidden="1"/>
    </xf>
    <xf numFmtId="22" fontId="11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0" fontId="11" fillId="35" borderId="0" xfId="0" applyNumberFormat="1" applyFont="1" applyFill="1" applyAlignment="1" applyProtection="1">
      <alignment horizontal="left"/>
      <protection hidden="1"/>
    </xf>
    <xf numFmtId="14" fontId="11" fillId="35" borderId="0" xfId="0" applyNumberFormat="1" applyFont="1" applyFill="1" applyAlignment="1" applyProtection="1">
      <alignment/>
      <protection hidden="1"/>
    </xf>
    <xf numFmtId="4" fontId="11" fillId="35" borderId="0" xfId="0" applyNumberFormat="1" applyFont="1" applyFill="1" applyAlignment="1" applyProtection="1">
      <alignment horizontal="right"/>
      <protection hidden="1"/>
    </xf>
    <xf numFmtId="22" fontId="11" fillId="35" borderId="0" xfId="0" applyNumberFormat="1" applyFont="1" applyFill="1" applyAlignment="1" applyProtection="1">
      <alignment/>
      <protection hidden="1"/>
    </xf>
    <xf numFmtId="4" fontId="11" fillId="35" borderId="0" xfId="0" applyNumberFormat="1" applyFont="1" applyFill="1" applyAlignment="1" applyProtection="1">
      <alignment horizontal="left"/>
      <protection hidden="1"/>
    </xf>
    <xf numFmtId="0" fontId="17" fillId="35" borderId="0" xfId="0" applyNumberFormat="1" applyFont="1" applyFill="1" applyAlignment="1" applyProtection="1">
      <alignment/>
      <protection hidden="1"/>
    </xf>
    <xf numFmtId="0" fontId="17" fillId="35" borderId="0" xfId="0" applyNumberFormat="1" applyFont="1" applyFill="1" applyAlignment="1" applyProtection="1">
      <alignment shrinkToFit="1"/>
      <protection hidden="1"/>
    </xf>
    <xf numFmtId="3" fontId="11" fillId="35" borderId="0" xfId="0" applyNumberFormat="1" applyFont="1" applyFill="1" applyAlignment="1" applyProtection="1">
      <alignment/>
      <protection hidden="1"/>
    </xf>
    <xf numFmtId="1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right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hidden="1"/>
    </xf>
    <xf numFmtId="0" fontId="2" fillId="33" borderId="0" xfId="42" applyFill="1" applyAlignment="1" applyProtection="1">
      <alignment horizontal="left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1" fillId="34" borderId="19" xfId="0" applyFont="1" applyFill="1" applyBorder="1" applyAlignment="1" applyProtection="1">
      <alignment horizontal="right" vertical="center"/>
      <protection locked="0"/>
    </xf>
    <xf numFmtId="0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8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5" borderId="22" xfId="0" applyNumberFormat="1" applyFont="1" applyFill="1" applyBorder="1" applyAlignment="1" applyProtection="1">
      <alignment horizontal="center" vertical="center"/>
      <protection locked="0"/>
    </xf>
    <xf numFmtId="3" fontId="4" fillId="35" borderId="23" xfId="0" applyNumberFormat="1" applyFont="1" applyFill="1" applyBorder="1" applyAlignment="1" applyProtection="1">
      <alignment horizontal="left" vertical="center"/>
      <protection locked="0"/>
    </xf>
    <xf numFmtId="3" fontId="4" fillId="0" borderId="24" xfId="0" applyNumberFormat="1" applyFont="1" applyBorder="1" applyAlignment="1" applyProtection="1">
      <alignment horizontal="left"/>
      <protection locked="0"/>
    </xf>
    <xf numFmtId="3" fontId="4" fillId="0" borderId="25" xfId="0" applyNumberFormat="1" applyFont="1" applyBorder="1" applyAlignment="1" applyProtection="1">
      <alignment horizontal="left"/>
      <protection locked="0"/>
    </xf>
    <xf numFmtId="3" fontId="4" fillId="0" borderId="26" xfId="0" applyNumberFormat="1" applyFont="1" applyBorder="1" applyAlignment="1" applyProtection="1">
      <alignment horizontal="left"/>
      <protection locked="0"/>
    </xf>
    <xf numFmtId="3" fontId="4" fillId="0" borderId="20" xfId="0" applyNumberFormat="1" applyFont="1" applyBorder="1" applyAlignment="1" applyProtection="1">
      <alignment horizontal="left"/>
      <protection locked="0"/>
    </xf>
    <xf numFmtId="3" fontId="4" fillId="0" borderId="27" xfId="0" applyNumberFormat="1" applyFont="1" applyBorder="1" applyAlignment="1" applyProtection="1">
      <alignment horizontal="left"/>
      <protection locked="0"/>
    </xf>
    <xf numFmtId="0" fontId="4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5" borderId="0" xfId="0" applyNumberFormat="1" applyFont="1" applyFill="1" applyBorder="1" applyAlignment="1" applyProtection="1">
      <alignment horizontal="right"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 horizontal="right" vertical="center" wrapText="1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14" fontId="12" fillId="35" borderId="0" xfId="0" applyNumberFormat="1" applyFont="1" applyFill="1" applyAlignment="1" applyProtection="1">
      <alignment horizontal="center"/>
      <protection hidden="1"/>
    </xf>
    <xf numFmtId="176" fontId="11" fillId="35" borderId="0" xfId="0" applyNumberFormat="1" applyFont="1" applyFill="1" applyBorder="1" applyAlignment="1" applyProtection="1">
      <alignment horizontal="left"/>
      <protection hidden="1"/>
    </xf>
    <xf numFmtId="0" fontId="18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5"/>
  <sheetViews>
    <sheetView tabSelected="1" zoomScalePageLayoutView="0" workbookViewId="0" topLeftCell="A1">
      <selection activeCell="A1" sqref="A1"/>
    </sheetView>
  </sheetViews>
  <sheetFormatPr defaultColWidth="1.875" defaultRowHeight="12" customHeight="1"/>
  <cols>
    <col min="1" max="16384" width="1.875" style="1" customWidth="1"/>
  </cols>
  <sheetData>
    <row r="1" spans="2:54" ht="19.5" customHeight="1" thickBot="1">
      <c r="B1" s="59" t="s">
        <v>74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2:54" ht="8.25" customHeight="1"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</row>
    <row r="3" spans="2:54" ht="8.25" customHeight="1">
      <c r="B3" s="2"/>
      <c r="C3" s="11"/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83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11"/>
      <c r="AM3" s="16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3"/>
    </row>
    <row r="4" spans="2:54" ht="8.25" customHeight="1">
      <c r="B4" s="2"/>
      <c r="C4" s="84" t="s">
        <v>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1"/>
      <c r="AM4" s="16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3"/>
    </row>
    <row r="5" spans="2:54" ht="8.25" customHeight="1"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2" t="s">
        <v>4</v>
      </c>
      <c r="Y5" s="62"/>
      <c r="Z5" s="61"/>
      <c r="AA5" s="61"/>
      <c r="AB5" s="61"/>
      <c r="AC5" s="61"/>
      <c r="AD5" s="18" t="s">
        <v>5</v>
      </c>
      <c r="AE5" s="11"/>
      <c r="AF5" s="11"/>
      <c r="AG5" s="11"/>
      <c r="AH5" s="11"/>
      <c r="AI5" s="11"/>
      <c r="AJ5" s="11"/>
      <c r="AK5" s="11"/>
      <c r="AL5" s="11"/>
      <c r="AM5" s="16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3"/>
    </row>
    <row r="6" spans="2:54" ht="8.25" customHeight="1">
      <c r="B6" s="2"/>
      <c r="C6" s="19" t="s">
        <v>6</v>
      </c>
      <c r="D6" s="17"/>
      <c r="E6" s="17"/>
      <c r="F6" s="17"/>
      <c r="G6" s="68"/>
      <c r="H6" s="69"/>
      <c r="I6" s="17"/>
      <c r="J6" s="82" t="s">
        <v>7</v>
      </c>
      <c r="K6" s="82"/>
      <c r="L6" s="82"/>
      <c r="M6" s="82"/>
      <c r="N6" s="82"/>
      <c r="O6" s="82"/>
      <c r="P6" s="82"/>
      <c r="Q6" s="82"/>
      <c r="R6" s="82"/>
      <c r="S6" s="82"/>
      <c r="T6" s="68"/>
      <c r="U6" s="69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6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3"/>
    </row>
    <row r="7" spans="2:54" ht="8.25" customHeight="1">
      <c r="B7" s="2"/>
      <c r="C7" s="17"/>
      <c r="D7" s="17"/>
      <c r="E7" s="17"/>
      <c r="F7" s="17"/>
      <c r="G7" s="17"/>
      <c r="H7" s="17"/>
      <c r="I7" s="17"/>
      <c r="J7" s="17"/>
      <c r="K7" s="17"/>
      <c r="L7" s="1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6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3"/>
    </row>
    <row r="8" spans="2:54" ht="9" customHeight="1">
      <c r="B8" s="2"/>
      <c r="C8" s="70"/>
      <c r="D8" s="71"/>
      <c r="E8" s="71"/>
      <c r="F8" s="71"/>
      <c r="G8" s="71"/>
      <c r="H8" s="71"/>
      <c r="I8" s="71"/>
      <c r="J8" s="72"/>
      <c r="K8" s="17"/>
      <c r="L8" s="76" t="str">
        <f>'Формула числа прописью'!B2</f>
        <v>Ноль белорусских рублей 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8"/>
      <c r="AL8" s="11"/>
      <c r="AM8" s="16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3"/>
    </row>
    <row r="9" spans="2:54" ht="9" customHeight="1">
      <c r="B9" s="2"/>
      <c r="C9" s="73"/>
      <c r="D9" s="74"/>
      <c r="E9" s="74"/>
      <c r="F9" s="74"/>
      <c r="G9" s="74"/>
      <c r="H9" s="74"/>
      <c r="I9" s="74"/>
      <c r="J9" s="75"/>
      <c r="K9" s="20"/>
      <c r="L9" s="79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  <c r="AL9" s="11"/>
      <c r="AM9" s="16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3"/>
    </row>
    <row r="10" spans="2:54" ht="8.25" customHeight="1">
      <c r="B10" s="2"/>
      <c r="C10" s="67" t="s">
        <v>8</v>
      </c>
      <c r="D10" s="67"/>
      <c r="E10" s="67"/>
      <c r="F10" s="67"/>
      <c r="G10" s="67"/>
      <c r="H10" s="67"/>
      <c r="I10" s="67"/>
      <c r="J10" s="67"/>
      <c r="K10" s="17"/>
      <c r="L10" s="67" t="s">
        <v>9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11"/>
      <c r="AM10" s="16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3"/>
    </row>
    <row r="11" spans="2:54" ht="8.25" customHeight="1"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6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2:54" ht="8.25" customHeight="1">
      <c r="B12" s="2"/>
      <c r="C12" s="19" t="s">
        <v>10</v>
      </c>
      <c r="D12" s="19"/>
      <c r="E12" s="19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1"/>
      <c r="AM12" s="16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2:54" ht="8.25" customHeight="1"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1"/>
      <c r="N13" s="11"/>
      <c r="O13" s="21"/>
      <c r="P13" s="21"/>
      <c r="Q13" s="21"/>
      <c r="R13" s="21"/>
      <c r="S13" s="21"/>
      <c r="T13" s="2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6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3"/>
    </row>
    <row r="14" spans="2:54" ht="8.25" customHeight="1">
      <c r="B14" s="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11"/>
      <c r="AM14" s="16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3"/>
    </row>
    <row r="15" spans="2:54" ht="8.25" customHeight="1">
      <c r="B15" s="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3"/>
    </row>
    <row r="16" spans="2:54" ht="8.25" customHeight="1">
      <c r="B16" s="2"/>
      <c r="C16" s="19" t="s">
        <v>11</v>
      </c>
      <c r="D16" s="19"/>
      <c r="E16" s="19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1"/>
      <c r="AM16" s="16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3"/>
    </row>
    <row r="17" spans="2:54" ht="8.25" customHeight="1">
      <c r="B17" s="2"/>
      <c r="C17" s="19"/>
      <c r="D17" s="19"/>
      <c r="E17" s="19"/>
      <c r="F17" s="67" t="s">
        <v>12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11"/>
      <c r="AM17" s="16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3"/>
    </row>
    <row r="18" spans="2:54" ht="8.25" customHeight="1">
      <c r="B18" s="2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11"/>
      <c r="AM18" s="16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3"/>
    </row>
    <row r="19" spans="2:54" ht="8.25" customHeight="1"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1"/>
      <c r="R19" s="21"/>
      <c r="S19" s="21"/>
      <c r="T19" s="21"/>
      <c r="U19" s="21"/>
      <c r="V19" s="21"/>
      <c r="W19" s="11"/>
      <c r="X19" s="11"/>
      <c r="Y19" s="11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16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3"/>
    </row>
    <row r="20" spans="2:54" ht="8.25" customHeight="1">
      <c r="B20" s="2"/>
      <c r="C20" s="19" t="s">
        <v>13</v>
      </c>
      <c r="D20" s="19"/>
      <c r="E20" s="19"/>
      <c r="F20" s="11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1"/>
      <c r="AM20" s="16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3"/>
    </row>
    <row r="21" spans="2:54" ht="8.25" customHeight="1">
      <c r="B21" s="2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1"/>
      <c r="X21" s="11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1"/>
      <c r="AM21" s="16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3"/>
    </row>
    <row r="22" spans="2:54" ht="8.25" customHeight="1">
      <c r="B22" s="2"/>
      <c r="C22" s="11" t="s">
        <v>14</v>
      </c>
      <c r="D22" s="21"/>
      <c r="E22" s="21"/>
      <c r="F22" s="21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1"/>
      <c r="AM22" s="16" t="s">
        <v>22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3"/>
    </row>
    <row r="23" spans="2:54" ht="8.25" customHeight="1">
      <c r="B23" s="2"/>
      <c r="C23" s="11"/>
      <c r="D23" s="11"/>
      <c r="E23" s="11"/>
      <c r="F23" s="11"/>
      <c r="G23" s="65" t="s">
        <v>12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1"/>
      <c r="AM23" s="16" t="s">
        <v>23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3"/>
    </row>
    <row r="24" spans="2:54" ht="8.25" customHeight="1">
      <c r="B24" s="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11"/>
      <c r="AM24" s="16" t="s">
        <v>24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3"/>
    </row>
    <row r="25" spans="2:54" ht="8.25" customHeight="1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"/>
      <c r="Q25" s="21"/>
      <c r="R25" s="21"/>
      <c r="S25" s="21"/>
      <c r="T25" s="21"/>
      <c r="U25" s="21"/>
      <c r="V25" s="21"/>
      <c r="W25" s="11"/>
      <c r="X25" s="1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1"/>
      <c r="AM25" s="16" t="s">
        <v>25</v>
      </c>
      <c r="AN25" s="11"/>
      <c r="AO25" s="11"/>
      <c r="AP25" s="11"/>
      <c r="AQ25" s="11"/>
      <c r="AR25" s="11"/>
      <c r="AS25" s="11"/>
      <c r="AT25" s="11"/>
      <c r="AU25" s="11"/>
      <c r="AV25" s="61"/>
      <c r="AW25" s="61"/>
      <c r="AX25" s="61"/>
      <c r="AY25" s="61"/>
      <c r="AZ25" s="61"/>
      <c r="BA25" s="61"/>
      <c r="BB25" s="3"/>
    </row>
    <row r="26" spans="2:54" ht="8.25" customHeight="1">
      <c r="B26" s="2"/>
      <c r="C26" s="11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0"/>
      <c r="R26" s="68"/>
      <c r="S26" s="69"/>
      <c r="T26" s="11" t="s">
        <v>17</v>
      </c>
      <c r="U26" s="10"/>
      <c r="V26" s="10"/>
      <c r="W26" s="10"/>
      <c r="X26" s="1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1"/>
      <c r="AM26" s="16" t="s">
        <v>26</v>
      </c>
      <c r="AN26" s="11"/>
      <c r="AO26" s="11"/>
      <c r="AP26" s="11"/>
      <c r="AQ26" s="11"/>
      <c r="AR26" s="11"/>
      <c r="AS26" s="61"/>
      <c r="AT26" s="61"/>
      <c r="AU26" s="61"/>
      <c r="AV26" s="11" t="s">
        <v>27</v>
      </c>
      <c r="AW26" s="61"/>
      <c r="AX26" s="61"/>
      <c r="AY26" s="61"/>
      <c r="AZ26" s="11" t="s">
        <v>28</v>
      </c>
      <c r="BA26" s="11"/>
      <c r="BB26" s="3"/>
    </row>
    <row r="27" spans="2:54" ht="8.25" customHeight="1">
      <c r="B27" s="2"/>
      <c r="C27" s="11" t="s">
        <v>15</v>
      </c>
      <c r="D27" s="21"/>
      <c r="E27" s="21"/>
      <c r="F27" s="21"/>
      <c r="G27" s="21"/>
      <c r="H27" s="68"/>
      <c r="I27" s="69"/>
      <c r="J27" s="21"/>
      <c r="K27" s="11"/>
      <c r="L27" s="62" t="s">
        <v>16</v>
      </c>
      <c r="M27" s="62"/>
      <c r="N27" s="62"/>
      <c r="O27" s="62"/>
      <c r="P27" s="62"/>
      <c r="Q27" s="63"/>
      <c r="R27" s="68"/>
      <c r="S27" s="69"/>
      <c r="T27" s="11" t="s">
        <v>18</v>
      </c>
      <c r="U27" s="21"/>
      <c r="V27" s="21"/>
      <c r="W27" s="21"/>
      <c r="X27" s="11"/>
      <c r="Y27" s="1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1"/>
      <c r="AM27" s="16" t="s">
        <v>29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3"/>
    </row>
    <row r="28" spans="2:54" ht="8.25" customHeight="1">
      <c r="B28" s="2"/>
      <c r="C28" s="11"/>
      <c r="D28" s="21"/>
      <c r="E28" s="21"/>
      <c r="F28" s="21"/>
      <c r="G28" s="21"/>
      <c r="H28" s="21"/>
      <c r="I28" s="21"/>
      <c r="J28" s="21"/>
      <c r="K28" s="11"/>
      <c r="L28" s="21"/>
      <c r="M28" s="21"/>
      <c r="N28" s="21"/>
      <c r="O28" s="21"/>
      <c r="P28" s="21"/>
      <c r="Q28" s="21"/>
      <c r="R28" s="68"/>
      <c r="S28" s="69"/>
      <c r="T28" s="11" t="s">
        <v>19</v>
      </c>
      <c r="U28" s="21"/>
      <c r="V28" s="21"/>
      <c r="W28" s="21"/>
      <c r="X28" s="11"/>
      <c r="Y28" s="11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1"/>
      <c r="AM28" s="16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3"/>
    </row>
    <row r="29" spans="2:54" ht="8.25" customHeight="1">
      <c r="B29" s="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11"/>
      <c r="AM29" s="16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3"/>
    </row>
    <row r="30" spans="2:54" ht="8.25" customHeight="1">
      <c r="B30" s="2"/>
      <c r="C30" s="65" t="s">
        <v>21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1"/>
      <c r="AM30" s="16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3"/>
    </row>
    <row r="31" spans="2:54" ht="8.25" customHeight="1">
      <c r="B31" s="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11"/>
      <c r="AM31" s="16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3"/>
    </row>
    <row r="32" spans="2:54" ht="8.25" customHeight="1">
      <c r="B32" s="2"/>
      <c r="C32" s="65" t="s">
        <v>20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1"/>
      <c r="AM32" s="16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3"/>
    </row>
    <row r="33" spans="2:54" ht="8.25" customHeight="1" thickBot="1">
      <c r="B33" s="4"/>
      <c r="C33" s="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"/>
      <c r="X33" s="5"/>
      <c r="Y33" s="5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</row>
    <row r="35" spans="2:22" ht="12" customHeight="1">
      <c r="B35" s="60" t="s">
        <v>102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</sheetData>
  <sheetProtection sheet="1" objects="1" scenarios="1"/>
  <mergeCells count="34">
    <mergeCell ref="H27:I27"/>
    <mergeCell ref="R26:S26"/>
    <mergeCell ref="R27:S27"/>
    <mergeCell ref="R28:S28"/>
    <mergeCell ref="U3:AK3"/>
    <mergeCell ref="C4:AK4"/>
    <mergeCell ref="Z5:AC5"/>
    <mergeCell ref="G6:H6"/>
    <mergeCell ref="F12:AK12"/>
    <mergeCell ref="X5:Y5"/>
    <mergeCell ref="T6:U6"/>
    <mergeCell ref="C8:J9"/>
    <mergeCell ref="C10:J10"/>
    <mergeCell ref="L8:AK9"/>
    <mergeCell ref="L10:AK10"/>
    <mergeCell ref="J6:S6"/>
    <mergeCell ref="G20:AK20"/>
    <mergeCell ref="G22:AK22"/>
    <mergeCell ref="C24:AK24"/>
    <mergeCell ref="G23:AK23"/>
    <mergeCell ref="C14:AK14"/>
    <mergeCell ref="F16:AK16"/>
    <mergeCell ref="C18:AK18"/>
    <mergeCell ref="F17:AK17"/>
    <mergeCell ref="B1:BB1"/>
    <mergeCell ref="B35:V35"/>
    <mergeCell ref="AV25:BA25"/>
    <mergeCell ref="AS26:AU26"/>
    <mergeCell ref="AW26:AY26"/>
    <mergeCell ref="L27:Q27"/>
    <mergeCell ref="C29:AK29"/>
    <mergeCell ref="C31:AK31"/>
    <mergeCell ref="C30:AK30"/>
    <mergeCell ref="C32:AK32"/>
  </mergeCells>
  <hyperlinks>
    <hyperlink ref="B35:V35" location="'Оборотная сторона'!A1" display="Перейти к оборотной стороне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35"/>
  <sheetViews>
    <sheetView zoomScalePageLayoutView="0" workbookViewId="0" topLeftCell="A1">
      <selection activeCell="A1" sqref="A1"/>
    </sheetView>
  </sheetViews>
  <sheetFormatPr defaultColWidth="1.875" defaultRowHeight="12" customHeight="1"/>
  <cols>
    <col min="1" max="16384" width="1.875" style="1" customWidth="1"/>
  </cols>
  <sheetData>
    <row r="1" spans="2:54" ht="19.5" customHeight="1" thickBot="1">
      <c r="B1" s="59" t="s">
        <v>101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2:54" ht="8.25" customHeight="1"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</row>
    <row r="3" spans="2:54" ht="8.25" customHeight="1"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"/>
      <c r="S3" s="84" t="s">
        <v>75</v>
      </c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3"/>
    </row>
    <row r="4" spans="2:54" ht="8.25" customHeight="1">
      <c r="B4" s="2"/>
      <c r="C4" s="11" t="s">
        <v>92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6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3"/>
    </row>
    <row r="5" spans="2:54" ht="8.25" customHeight="1">
      <c r="B5" s="2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1"/>
      <c r="R5" s="16"/>
      <c r="S5" s="57" t="s">
        <v>76</v>
      </c>
      <c r="T5" s="57"/>
      <c r="U5" s="57"/>
      <c r="V5" s="57"/>
      <c r="W5" s="57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3"/>
    </row>
    <row r="6" spans="2:54" ht="8.25" customHeight="1">
      <c r="B6" s="2"/>
      <c r="C6" s="65" t="s">
        <v>91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1"/>
      <c r="R6" s="16"/>
      <c r="S6" s="57"/>
      <c r="T6" s="57"/>
      <c r="U6" s="57"/>
      <c r="V6" s="57"/>
      <c r="W6" s="57"/>
      <c r="X6" s="95" t="s">
        <v>77</v>
      </c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3"/>
    </row>
    <row r="7" spans="2:54" ht="9" customHeight="1"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6"/>
      <c r="S7" s="57" t="s">
        <v>78</v>
      </c>
      <c r="T7" s="57"/>
      <c r="U7" s="57"/>
      <c r="V7" s="61"/>
      <c r="W7" s="61"/>
      <c r="X7" s="61"/>
      <c r="Y7" s="61"/>
      <c r="Z7" s="62" t="s">
        <v>4</v>
      </c>
      <c r="AA7" s="62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3"/>
    </row>
    <row r="8" spans="2:54" ht="9" customHeight="1">
      <c r="B8" s="2"/>
      <c r="C8" s="11" t="s">
        <v>93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3"/>
    </row>
    <row r="9" spans="2:54" ht="8.25" customHeight="1"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6"/>
      <c r="S9" s="57" t="s">
        <v>79</v>
      </c>
      <c r="T9" s="57"/>
      <c r="U9" s="57"/>
      <c r="V9" s="58" t="s">
        <v>0</v>
      </c>
      <c r="W9" s="61"/>
      <c r="X9" s="61"/>
      <c r="Y9" s="61"/>
      <c r="Z9" s="57" t="s">
        <v>0</v>
      </c>
      <c r="AA9" s="61"/>
      <c r="AB9" s="61"/>
      <c r="AC9" s="61"/>
      <c r="AD9" s="61"/>
      <c r="AE9" s="61"/>
      <c r="AF9" s="61"/>
      <c r="AG9" s="57"/>
      <c r="AH9" s="61">
        <v>2008</v>
      </c>
      <c r="AI9" s="61"/>
      <c r="AJ9" s="61"/>
      <c r="AK9" s="57" t="s">
        <v>1</v>
      </c>
      <c r="AL9" s="57" t="s">
        <v>80</v>
      </c>
      <c r="AM9" s="57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3"/>
    </row>
    <row r="10" spans="2:54" ht="8.25" customHeight="1">
      <c r="B10" s="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11"/>
      <c r="R10" s="1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3"/>
    </row>
    <row r="11" spans="2:54" ht="8.25" customHeight="1">
      <c r="B11" s="2"/>
      <c r="C11" s="65" t="s">
        <v>94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11"/>
      <c r="R11" s="16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3"/>
    </row>
    <row r="12" spans="2:54" ht="8.25" customHeight="1">
      <c r="B12" s="2"/>
      <c r="C12" s="11" t="s">
        <v>95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6"/>
      <c r="S12" s="95" t="s">
        <v>81</v>
      </c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3"/>
    </row>
    <row r="13" spans="2:54" ht="8.25" customHeight="1"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6"/>
      <c r="S13" s="57" t="s">
        <v>82</v>
      </c>
      <c r="T13" s="57"/>
      <c r="U13" s="57"/>
      <c r="V13" s="57"/>
      <c r="W13" s="57"/>
      <c r="X13" s="57"/>
      <c r="Y13" s="57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3"/>
    </row>
    <row r="14" spans="2:54" ht="8.25" customHeight="1">
      <c r="B14" s="2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1" t="s">
        <v>96</v>
      </c>
      <c r="P14" s="11"/>
      <c r="Q14" s="11"/>
      <c r="R14" s="1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3"/>
    </row>
    <row r="15" spans="2:54" ht="8.25" customHeight="1"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6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3"/>
    </row>
    <row r="16" spans="2:54" ht="8.25" customHeight="1">
      <c r="B16" s="2"/>
      <c r="C16" s="11" t="s">
        <v>4</v>
      </c>
      <c r="D16" s="1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11"/>
      <c r="R16" s="16"/>
      <c r="S16" s="95" t="s">
        <v>83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3"/>
    </row>
    <row r="17" spans="2:54" ht="8.25" customHeight="1">
      <c r="B17" s="2"/>
      <c r="C17" s="11"/>
      <c r="D17" s="11"/>
      <c r="E17" s="65" t="s">
        <v>97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1"/>
      <c r="R17" s="16"/>
      <c r="S17" s="57" t="s">
        <v>84</v>
      </c>
      <c r="T17" s="57"/>
      <c r="U17" s="57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3"/>
    </row>
    <row r="18" spans="2:54" ht="8.25" customHeight="1"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6"/>
      <c r="S18" s="57"/>
      <c r="T18" s="57"/>
      <c r="U18" s="57"/>
      <c r="V18" s="95" t="s">
        <v>9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3"/>
    </row>
    <row r="19" spans="2:54" ht="8.25" customHeight="1">
      <c r="B19" s="2"/>
      <c r="C19" s="11" t="s">
        <v>98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3"/>
    </row>
    <row r="20" spans="2:54" ht="8.25" customHeight="1">
      <c r="B20" s="2"/>
      <c r="C20" s="11" t="s">
        <v>99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6"/>
      <c r="S20" s="57" t="s">
        <v>85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3"/>
    </row>
    <row r="21" spans="2:54" ht="8.25" customHeight="1"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65" t="s">
        <v>86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3"/>
    </row>
    <row r="22" spans="2:54" ht="8.25" customHeight="1">
      <c r="B22" s="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11"/>
      <c r="R22" s="16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3"/>
    </row>
    <row r="23" spans="2:54" ht="8.25" customHeight="1"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6"/>
      <c r="R23" s="16"/>
      <c r="S23" s="57" t="s">
        <v>87</v>
      </c>
      <c r="T23" s="57"/>
      <c r="U23" s="57"/>
      <c r="V23" s="57"/>
      <c r="W23" s="58" t="s">
        <v>0</v>
      </c>
      <c r="X23" s="61"/>
      <c r="Y23" s="61"/>
      <c r="Z23" s="61"/>
      <c r="AA23" s="57" t="s">
        <v>0</v>
      </c>
      <c r="AB23" s="61"/>
      <c r="AC23" s="61"/>
      <c r="AD23" s="61"/>
      <c r="AE23" s="61"/>
      <c r="AF23" s="61"/>
      <c r="AG23" s="61"/>
      <c r="AH23" s="57"/>
      <c r="AI23" s="61">
        <v>2008</v>
      </c>
      <c r="AJ23" s="61"/>
      <c r="AK23" s="61"/>
      <c r="AL23" s="57" t="s">
        <v>1</v>
      </c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3"/>
    </row>
    <row r="24" spans="2:54" ht="8.25" customHeight="1">
      <c r="B24" s="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1"/>
      <c r="R24" s="16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65" t="s">
        <v>86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3"/>
    </row>
    <row r="25" spans="2:54" ht="8.25" customHeight="1"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1"/>
      <c r="R25" s="16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3"/>
    </row>
    <row r="26" spans="2:54" ht="8.25" customHeight="1">
      <c r="B26" s="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1"/>
      <c r="R26" s="16"/>
      <c r="S26" s="57" t="s">
        <v>88</v>
      </c>
      <c r="T26" s="57"/>
      <c r="U26" s="57"/>
      <c r="V26" s="57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87"/>
      <c r="AY26" s="88"/>
      <c r="AZ26" s="88"/>
      <c r="BA26" s="89"/>
      <c r="BB26" s="3"/>
    </row>
    <row r="27" spans="2:54" ht="8.25" customHeight="1">
      <c r="B27" s="2"/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6"/>
      <c r="S27" s="57"/>
      <c r="T27" s="57"/>
      <c r="U27" s="57"/>
      <c r="V27" s="57"/>
      <c r="W27" s="65" t="s">
        <v>89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90"/>
      <c r="AY27" s="91"/>
      <c r="AZ27" s="91"/>
      <c r="BA27" s="92"/>
      <c r="BB27" s="3"/>
    </row>
    <row r="28" spans="2:54" ht="8.25" customHeight="1">
      <c r="B28" s="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6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90"/>
      <c r="AY28" s="91"/>
      <c r="AZ28" s="91"/>
      <c r="BA28" s="92"/>
      <c r="BB28" s="3"/>
    </row>
    <row r="29" spans="2:54" ht="8.25" customHeight="1"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1"/>
      <c r="R29" s="1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93"/>
      <c r="AY29" s="61"/>
      <c r="AZ29" s="61"/>
      <c r="BA29" s="94"/>
      <c r="BB29" s="3"/>
    </row>
    <row r="30" spans="2:54" ht="8.25" customHeight="1">
      <c r="B30" s="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6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85" t="s">
        <v>90</v>
      </c>
      <c r="AW30" s="85"/>
      <c r="AX30" s="85"/>
      <c r="AY30" s="85"/>
      <c r="AZ30" s="85"/>
      <c r="BA30" s="85"/>
      <c r="BB30" s="3"/>
    </row>
    <row r="31" spans="2:54" ht="8.25" customHeight="1">
      <c r="B31" s="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85"/>
      <c r="AW31" s="85"/>
      <c r="AX31" s="85"/>
      <c r="AY31" s="85"/>
      <c r="AZ31" s="85"/>
      <c r="BA31" s="85"/>
      <c r="BB31" s="3"/>
    </row>
    <row r="32" spans="2:54" ht="8.25" customHeight="1"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85"/>
      <c r="AW32" s="85"/>
      <c r="AX32" s="85"/>
      <c r="AY32" s="85"/>
      <c r="AZ32" s="85"/>
      <c r="BA32" s="85"/>
      <c r="BB32" s="3"/>
    </row>
    <row r="33" spans="2:54" ht="8.25" customHeight="1" thickBot="1">
      <c r="B33" s="4"/>
      <c r="C33" s="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"/>
      <c r="X33" s="5"/>
      <c r="Y33" s="5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</row>
    <row r="35" spans="2:22" ht="12" customHeight="1">
      <c r="B35" s="60" t="s">
        <v>103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</sheetData>
  <sheetProtection sheet="1" objects="1" scenarios="1"/>
  <mergeCells count="42">
    <mergeCell ref="S12:BA12"/>
    <mergeCell ref="C25:P25"/>
    <mergeCell ref="C23:P23"/>
    <mergeCell ref="C29:P29"/>
    <mergeCell ref="B1:BB1"/>
    <mergeCell ref="B35:V35"/>
    <mergeCell ref="X6:BA6"/>
    <mergeCell ref="V7:Y7"/>
    <mergeCell ref="Z7:AA7"/>
    <mergeCell ref="AB7:BA7"/>
    <mergeCell ref="S3:BA3"/>
    <mergeCell ref="X5:BA5"/>
    <mergeCell ref="AM23:BA23"/>
    <mergeCell ref="Z13:BA13"/>
    <mergeCell ref="S15:BA15"/>
    <mergeCell ref="S16:BA16"/>
    <mergeCell ref="V17:BA17"/>
    <mergeCell ref="W9:Y9"/>
    <mergeCell ref="AA9:AF9"/>
    <mergeCell ref="AH9:AJ9"/>
    <mergeCell ref="AN9:BA9"/>
    <mergeCell ref="S11:BA11"/>
    <mergeCell ref="AM24:BA24"/>
    <mergeCell ref="W26:AK26"/>
    <mergeCell ref="W27:AK27"/>
    <mergeCell ref="AX26:BA29"/>
    <mergeCell ref="V18:BA18"/>
    <mergeCell ref="AI20:BA20"/>
    <mergeCell ref="AI21:BA21"/>
    <mergeCell ref="X23:Z23"/>
    <mergeCell ref="AB23:AG23"/>
    <mergeCell ref="AI23:AK23"/>
    <mergeCell ref="AV30:BA32"/>
    <mergeCell ref="C5:P5"/>
    <mergeCell ref="C6:P6"/>
    <mergeCell ref="C10:P10"/>
    <mergeCell ref="C11:P11"/>
    <mergeCell ref="C14:N14"/>
    <mergeCell ref="E16:P16"/>
    <mergeCell ref="E17:P17"/>
    <mergeCell ref="C22:P22"/>
    <mergeCell ref="C24:P24"/>
  </mergeCells>
  <hyperlinks>
    <hyperlink ref="B35:V35" location="'Лицевая сторона'!A1" display="Перейти к лицевой стороне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H1">
      <selection activeCell="H1" sqref="H1"/>
    </sheetView>
  </sheetViews>
  <sheetFormatPr defaultColWidth="9.00390625" defaultRowHeight="12.75"/>
  <cols>
    <col min="1" max="1" width="17.00390625" style="24" customWidth="1"/>
    <col min="2" max="2" width="9.00390625" style="24" customWidth="1"/>
    <col min="3" max="3" width="6.625" style="24" customWidth="1"/>
    <col min="4" max="4" width="13.625" style="24" customWidth="1"/>
    <col min="5" max="5" width="23.00390625" style="24" customWidth="1"/>
    <col min="6" max="6" width="9.375" style="24" customWidth="1"/>
    <col min="7" max="7" width="9.125" style="24" customWidth="1"/>
    <col min="8" max="8" width="13.25390625" style="38" customWidth="1"/>
    <col min="9" max="9" width="10.125" style="24" bestFit="1" customWidth="1"/>
    <col min="10" max="12" width="9.125" style="24" customWidth="1"/>
    <col min="13" max="13" width="15.375" style="24" bestFit="1" customWidth="1"/>
    <col min="14" max="16" width="9.125" style="24" customWidth="1"/>
    <col min="17" max="17" width="15.375" style="24" bestFit="1" customWidth="1"/>
    <col min="18" max="16384" width="9.125" style="24" customWidth="1"/>
  </cols>
  <sheetData>
    <row r="1" spans="2:8" ht="15.75">
      <c r="B1" s="25"/>
      <c r="C1" s="25"/>
      <c r="D1" s="25"/>
      <c r="E1" s="26">
        <f>'Лицевая сторона'!C8</f>
        <v>0</v>
      </c>
      <c r="H1" s="27"/>
    </row>
    <row r="2" spans="1:19" ht="15.75">
      <c r="A2" s="28" t="s">
        <v>30</v>
      </c>
      <c r="B2" s="29" t="str">
        <f>SUBSTITUTE(B4,F8,F9,1)</f>
        <v>Ноль белорусских рублей </v>
      </c>
      <c r="E2" s="30"/>
      <c r="H2" s="31"/>
      <c r="I2" s="32"/>
      <c r="J2" s="31"/>
      <c r="K2" s="31"/>
      <c r="L2" s="31"/>
      <c r="M2" s="33" t="s">
        <v>31</v>
      </c>
      <c r="N2" s="96">
        <f ca="1">TODAY()</f>
        <v>44272</v>
      </c>
      <c r="O2" s="96"/>
      <c r="P2" s="32">
        <f>DAY(N2)</f>
        <v>17</v>
      </c>
      <c r="Q2" s="34" t="str">
        <f>IF(Q3&gt;7,S2,S3)</f>
        <v>марта</v>
      </c>
      <c r="R2" s="33">
        <f>YEAR(N2)</f>
        <v>2021</v>
      </c>
      <c r="S2" s="3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8" t="s">
        <v>32</v>
      </c>
      <c r="B3" s="35" t="str">
        <f>SUBSTITUTE(B5,F8,F9,1)</f>
        <v>Ноль белорусских рублей </v>
      </c>
      <c r="H3" s="31"/>
      <c r="I3" s="31"/>
      <c r="J3" s="31"/>
      <c r="K3" s="97" t="str">
        <f>CONCATENATE(" «  ",P2,"  »  ",Q2,"  ",R2," г.")</f>
        <v> «  17  »  марта  2021 г.</v>
      </c>
      <c r="L3" s="97"/>
      <c r="M3" s="97"/>
      <c r="N3" s="36"/>
      <c r="O3" s="36"/>
      <c r="P3" s="31"/>
      <c r="Q3" s="34">
        <f>MONTH(N2)</f>
        <v>3</v>
      </c>
      <c r="R3" s="31"/>
      <c r="S3" s="3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7" t="s">
        <v>33</v>
      </c>
      <c r="B4" s="35" t="str">
        <f>CONCATENATE(A7,A8,A9,A10)</f>
        <v>ноль белорусских рублей </v>
      </c>
    </row>
    <row r="5" spans="1:10" s="35" customFormat="1" ht="12.75">
      <c r="A5" s="37" t="s">
        <v>34</v>
      </c>
      <c r="B5" s="35" t="str">
        <f>CONCATENATE(A7,A8,A9,A10,A11,B7,B8,C8)</f>
        <v>ноль белорусских рублей </v>
      </c>
      <c r="C5" s="24"/>
      <c r="D5" s="24"/>
      <c r="E5" s="24"/>
      <c r="H5" s="39"/>
      <c r="I5" s="39"/>
      <c r="J5" s="39"/>
    </row>
    <row r="6" spans="4:10" ht="12.75" customHeight="1">
      <c r="D6" s="38"/>
      <c r="H6" s="39"/>
      <c r="I6" s="39"/>
      <c r="J6" s="39"/>
    </row>
    <row r="7" spans="1:10" ht="12.75" customHeight="1">
      <c r="A7" s="40">
        <f>CONCATENATE(IF(B14=0,"",E14),IF(B15=0,"",IF(C16&lt;20,IF(C16&lt;16,IF(C16&lt;10,E15,D16),F16),E15)),IF(B16=0,"",IF(NOT(B15=1),E16,"")),F17)</f>
      </c>
      <c r="D7" s="38"/>
      <c r="F7" s="41">
        <f>CODE(B5)</f>
        <v>237</v>
      </c>
      <c r="G7" s="40"/>
      <c r="H7" s="39"/>
      <c r="I7" s="39"/>
      <c r="J7" s="39"/>
    </row>
    <row r="8" spans="1:17" ht="12.75" customHeight="1">
      <c r="A8" s="40">
        <f>CONCATENATE(IF(B18=0,"",E18),IF(B19=0,"",IF(C20&lt;20,IF(C20&lt;16,IF(C20&lt;10,E19,D20),F20),E19)),IF(B20=0,"",IF(NOT(B19=1),E20,"")),F21)</f>
      </c>
      <c r="B8" s="42"/>
      <c r="D8" s="43"/>
      <c r="F8" s="41" t="str">
        <f>CHAR(F7)</f>
        <v>н</v>
      </c>
      <c r="G8" s="40"/>
      <c r="H8" s="39"/>
      <c r="I8" s="39"/>
      <c r="J8" s="39"/>
      <c r="Q8" s="44"/>
    </row>
    <row r="9" spans="1:10" s="40" customFormat="1" ht="12.75" customHeight="1">
      <c r="A9" s="40">
        <f>CONCATENATE(IF(B22=0,"",E22),IF(B23=0,"",IF(C24&lt;20,IF(C24&lt;16,IF(C24&lt;10,E23,D24),F24),E23)),IF(B24=0,"",IF(NOT(B23=1),E24,"")),F25)</f>
      </c>
      <c r="D9" s="39"/>
      <c r="E9" s="45"/>
      <c r="F9" s="41" t="str">
        <f>PROPER(F8)</f>
        <v>Н</v>
      </c>
      <c r="H9" s="39"/>
      <c r="I9" s="39"/>
      <c r="J9" s="39"/>
    </row>
    <row r="10" spans="1:10" s="40" customFormat="1" ht="12.75" customHeight="1">
      <c r="A10" s="40" t="str">
        <f>CONCATENATE(IF(B26=0,"",E26),IF(B27=0,"",IF(C28&lt;20,IF(C28&lt;16,IF(C28&lt;10,E27,D28),F28),E27)),IF(B28=0,"",IF(NOT(B27=1),E28,"")),F29)</f>
        <v>ноль белорусских рублей </v>
      </c>
      <c r="D10" s="39"/>
      <c r="E10" s="45"/>
      <c r="H10" s="39"/>
      <c r="I10" s="39"/>
      <c r="J10" s="39"/>
    </row>
    <row r="11" spans="1:13" s="40" customFormat="1" ht="12.75">
      <c r="A11" s="46"/>
      <c r="D11" s="39"/>
      <c r="E11" s="45"/>
      <c r="M11" s="47"/>
    </row>
    <row r="12" spans="1:13" s="40" customFormat="1" ht="12.75">
      <c r="A12" s="46"/>
      <c r="E12" s="48">
        <f>TRUNC(E1)</f>
        <v>0</v>
      </c>
      <c r="F12" s="40" t="s">
        <v>35</v>
      </c>
      <c r="H12" s="39"/>
      <c r="M12" s="49"/>
    </row>
    <row r="13" spans="1:8" s="40" customFormat="1" ht="12.75">
      <c r="A13" s="50">
        <f>TRUNC(A14/10)</f>
        <v>0</v>
      </c>
      <c r="B13" s="39"/>
      <c r="H13" s="39"/>
    </row>
    <row r="14" spans="1:8" s="40" customFormat="1" ht="12.75">
      <c r="A14" s="50">
        <f>TRUNC(A15/10)</f>
        <v>0</v>
      </c>
      <c r="B14" s="39">
        <f>TRUNC(RIGHT(A14))</f>
        <v>0</v>
      </c>
      <c r="C14" s="40">
        <f>B14</f>
        <v>0</v>
      </c>
      <c r="E14" s="51" t="str">
        <f>IF(B14=1,E42,IF(B14=2,G34,IF(B14=3,G35,IF(B14=4,G36,IF(B14=5,G37,IF(B14=6,G38,IF(B14=7,G39,IF(B14=8,G40,G41))))))))</f>
        <v>девятьсот </v>
      </c>
      <c r="H14" s="39"/>
    </row>
    <row r="15" spans="1:8" s="40" customFormat="1" ht="12.75">
      <c r="A15" s="50">
        <f>TRUNC(A16/10)</f>
        <v>0</v>
      </c>
      <c r="B15" s="39">
        <f>TRUNC(RIGHT(A15))</f>
        <v>0</v>
      </c>
      <c r="C15" s="40">
        <f>IF(B15=1,"",B15)</f>
        <v>0</v>
      </c>
      <c r="E15" s="52">
        <f>IF(OR(C15=0,B15=1),"",IF(B15=2,E34,IF(B15=3,E35,IF(B15=4,E36,IF(B15=5,E37,IF(B15=6,E38,IF(B15=7,E39,IF(B15=8,E40,E41))))))))</f>
      </c>
      <c r="H15" s="39"/>
    </row>
    <row r="16" spans="1:8" s="40" customFormat="1" ht="12.75">
      <c r="A16" s="50">
        <f>TRUNC(A18/10)</f>
        <v>0</v>
      </c>
      <c r="B16" s="39">
        <f>TRUNC(RIGHT(A16))</f>
        <v>0</v>
      </c>
      <c r="C16" s="40">
        <f>IF(B15=1,B16+10,IF(B16=0,0,B16))</f>
        <v>0</v>
      </c>
      <c r="D16" s="40">
        <f>IF(AND(C16&gt;9,C16&lt;16),IF(C16=10,D33,IF(C16=11,D34,IF(C16=12,D35,IF(C16=13,D36,IF(C16=14,D37,IF(C16=15,D38,)))))),"")</f>
      </c>
      <c r="E16" s="52" t="str">
        <f>IF(B16=1,A33,IF(B16=2,A34,IF(B16=3,A35,IF(B16=4,A36,IF(B16=5,A37,IF(B16=6,A38,IF(B16=7,A39,IF(B16=8,A40,A41))))))))</f>
        <v>девять </v>
      </c>
      <c r="F16" s="40">
        <f>IF(AND(C16&gt;15,C16&lt;20),IF(C16=16,D39,IF(C16=17,D40,IF(C16=18,D41,IF(C16=19,D42,)))),"")</f>
      </c>
      <c r="H16" s="39"/>
    </row>
    <row r="17" spans="1:8" s="40" customFormat="1" ht="12.75">
      <c r="A17" s="50"/>
      <c r="B17" s="39"/>
      <c r="D17" s="39"/>
      <c r="E17" s="40">
        <f>B16+B15*10+B14*100</f>
        <v>0</v>
      </c>
      <c r="F17" s="40">
        <f>IF(E17=0,"",IF(B15=1,"миллиардов ",IF(B16=1,"милиард ",IF(OR(B16=2,B16=3,B16=4),"миллиарда ","милиардов "))))</f>
      </c>
      <c r="H17" s="39"/>
    </row>
    <row r="18" spans="1:8" s="40" customFormat="1" ht="12.75">
      <c r="A18" s="50">
        <f>TRUNC(A19/10)</f>
        <v>0</v>
      </c>
      <c r="B18" s="39">
        <f>TRUNC(RIGHT(A18))</f>
        <v>0</v>
      </c>
      <c r="C18" s="40">
        <f>B18</f>
        <v>0</v>
      </c>
      <c r="E18" s="51" t="str">
        <f>IF(B18=1,E42,IF(B18=2,G34,IF(B18=3,G35,IF(B18=4,G36,IF(B18=5,G37,IF(B18=6,G38,IF(B18=7,G39,IF(B18=8,G40,G41))))))))</f>
        <v>девятьсот </v>
      </c>
      <c r="H18" s="39"/>
    </row>
    <row r="19" spans="1:6" ht="12.75">
      <c r="A19" s="50">
        <f>TRUNC(A20/10)</f>
        <v>0</v>
      </c>
      <c r="B19" s="39">
        <f>TRUNC(RIGHT(A19))</f>
        <v>0</v>
      </c>
      <c r="C19" s="40">
        <f>IF(B19=1,"",B19)</f>
        <v>0</v>
      </c>
      <c r="D19" s="40"/>
      <c r="E19" s="52">
        <f>IF(OR(C19=0,B19=1),"",IF(B19=2,E34,IF(B19=3,E35,IF(B19=4,E36,IF(B19=5,E37,IF(B19=6,E38,IF(B19=7,E39,IF(B19=8,E40,E41))))))))</f>
      </c>
      <c r="F19" s="40"/>
    </row>
    <row r="20" spans="1:6" s="40" customFormat="1" ht="12.75">
      <c r="A20" s="50">
        <f>TRUNC(A22/10)</f>
        <v>0</v>
      </c>
      <c r="B20" s="39">
        <f>TRUNC(RIGHT(A20))</f>
        <v>0</v>
      </c>
      <c r="C20" s="40">
        <f>IF(B19=1,B20+10,IF(B20=0,0,B20))</f>
        <v>0</v>
      </c>
      <c r="D20" s="40">
        <f>IF(AND(C20&gt;9,C20&lt;16),IF(C20=10,D33,IF(C20=11,D34,IF(C20=12,D35,IF(C20=13,D36,IF(C20=14,D37,IF(C20=15,D38,)))))),"")</f>
      </c>
      <c r="E20" s="52" t="str">
        <f>IF(B20=1,A33,IF(B20=2,A34,IF(B20=3,A35,IF(B20=4,A36,IF(B20=5,A37,IF(B20=6,A38,IF(B20=7,A39,IF(B20=8,A40,A41))))))))</f>
        <v>девять </v>
      </c>
      <c r="F20" s="40">
        <f>IF(AND(C20&gt;15,C20&lt;20),IF(C20=16,D39,IF(C20=17,D40,IF(C20=18,D41,IF(C20=19,D42,)))),"")</f>
      </c>
    </row>
    <row r="21" spans="1:6" s="40" customFormat="1" ht="12.75">
      <c r="A21" s="50"/>
      <c r="B21" s="39"/>
      <c r="E21" s="40">
        <f>B20+B19*10+B18*100</f>
        <v>0</v>
      </c>
      <c r="F21" s="40">
        <f>IF(E21=0,"",IF(B19=1,"миллионов ",IF(B20=1,"миллион ",IF(OR(B20=2,B20=3,B20=4),"миллиона ","миллионов "))))</f>
      </c>
    </row>
    <row r="22" spans="1:9" s="40" customFormat="1" ht="12.75">
      <c r="A22" s="50">
        <f>TRUNC(A23/10)</f>
        <v>0</v>
      </c>
      <c r="B22" s="39">
        <f>TRUNC(RIGHT(A22))</f>
        <v>0</v>
      </c>
      <c r="C22" s="40">
        <f>B22</f>
        <v>0</v>
      </c>
      <c r="E22" s="51" t="str">
        <f>IF(B22=1,E42,IF(B22=2,G34,IF(B22=3,G35,IF(B22=4,G36,IF(B22=5,G37,IF(B22=6,G38,IF(B22=7,G39,IF(B22=8,G40,G41))))))))</f>
        <v>девятьсот </v>
      </c>
      <c r="I22" s="47"/>
    </row>
    <row r="23" spans="1:5" s="40" customFormat="1" ht="12.75">
      <c r="A23" s="50">
        <f>TRUNC(A24/10)</f>
        <v>0</v>
      </c>
      <c r="B23" s="39">
        <f>TRUNC(RIGHT(A23))</f>
        <v>0</v>
      </c>
      <c r="C23" s="40">
        <f>IF(B23=1,"",B23)</f>
        <v>0</v>
      </c>
      <c r="E23" s="52">
        <f>IF(OR(C23=0,B23=1),"",IF(B23=2,E34,IF(B23=3,E35,IF(B23=4,E36,IF(B23=5,E37,IF(B23=6,E38,IF(B23=7,E39,IF(B23=8,E40,E41))))))))</f>
      </c>
    </row>
    <row r="24" spans="1:6" s="40" customFormat="1" ht="12.75">
      <c r="A24" s="50">
        <f>TRUNC(A26/10)</f>
        <v>0</v>
      </c>
      <c r="B24" s="39">
        <f>TRUNC(RIGHT(A24))</f>
        <v>0</v>
      </c>
      <c r="C24" s="40">
        <f>IF(B23=1,B24+10,IF(B24=0,0,B24))</f>
        <v>0</v>
      </c>
      <c r="D24" s="40">
        <f>IF(AND(C24&gt;9,C24&lt;16),IF(C24=10,D33,IF(C24=11,D34,IF(C24=12,D35,IF(C24=13,D36,IF(C24=14,D37,IF(C24=15,D38,)))))),"")</f>
      </c>
      <c r="E24" s="52" t="str">
        <f>IF(B24=1,B33,IF(B24=2,B34,IF(B24=3,A35,IF(B24=4,A36,IF(B24=5,A37,IF(B24=6,A38,IF(B24=7,A39,IF(B24=8,A40,A41))))))))</f>
        <v>девять </v>
      </c>
      <c r="F24" s="40">
        <f>IF(AND(C24&gt;15,C24&lt;20),IF(C24=16,D39,IF(C24=17,D40,IF(C24=18,D41,IF(C24=19,D42,)))),"")</f>
      </c>
    </row>
    <row r="25" spans="1:6" s="40" customFormat="1" ht="12.75">
      <c r="A25" s="50"/>
      <c r="B25" s="39"/>
      <c r="E25" s="52">
        <f>B22*100+B23*10+B24</f>
        <v>0</v>
      </c>
      <c r="F25" s="40">
        <f>IF(E25=0,"",IF(B23=1,"тысяч ",IF(B24=1,"тысяча ",IF(OR(B24=2,B24=3,B24=4),"тысячи ","тысяч "))))</f>
      </c>
    </row>
    <row r="26" spans="1:5" s="40" customFormat="1" ht="12.75">
      <c r="A26" s="50">
        <f>TRUNC(A27/10)</f>
        <v>0</v>
      </c>
      <c r="B26" s="39">
        <f>TRUNC(RIGHT(A26))</f>
        <v>0</v>
      </c>
      <c r="C26" s="40">
        <f>B26</f>
        <v>0</v>
      </c>
      <c r="E26" s="51" t="str">
        <f>IF(B26=1,E42,IF(B26=2,G34,IF(B26=3,G35,IF(B26=4,G36,IF(B26=5,G37,IF(B26=6,G38,IF(B26=7,G39,IF(B26=8,G40,G41))))))))</f>
        <v>девятьсот </v>
      </c>
    </row>
    <row r="27" spans="1:7" s="40" customFormat="1" ht="12.75">
      <c r="A27" s="50">
        <f>TRUNC(A28/10)</f>
        <v>0</v>
      </c>
      <c r="B27" s="53">
        <f>TRUNC(RIGHT(A27))</f>
        <v>0</v>
      </c>
      <c r="C27" s="40">
        <f>IF(B27=1,"",B27)</f>
        <v>0</v>
      </c>
      <c r="E27" s="52">
        <f>IF(OR(C27=0,B27=1),"",IF(C27=2,E34,IF(C27=3,E35,IF(C27=4,E36,IF(C27=5,E37,IF(C27=6,E38,IF(C27=7,E39,IF(C27=8,E40,E41))))))))</f>
      </c>
      <c r="G27" s="39"/>
    </row>
    <row r="28" spans="1:7" s="40" customFormat="1" ht="12.75">
      <c r="A28" s="50">
        <f>E12</f>
        <v>0</v>
      </c>
      <c r="B28" s="39">
        <f>TRUNC(RIGHT(A28))</f>
        <v>0</v>
      </c>
      <c r="C28" s="40">
        <f>IF(B27=1,B28+10,IF(B28=0,0,B28))</f>
        <v>0</v>
      </c>
      <c r="D28" s="40">
        <f>IF(AND(C28&gt;9,C28&lt;16),IF(C28=10,D33,IF(C28=11,D34,IF(C28=12,D35,IF(C28=13,D36,IF(C28=14,D37,IF(C28=15,D38,)))))),"")</f>
      </c>
      <c r="E28" s="52" t="str">
        <f>IF(B28=1,A33,IF(B28=2,A34,IF(B28=3,A35,IF(B28=4,A36,IF(B28=5,A37,IF(B28=6,A38,IF(B28=7,A39,IF(B28=8,A40,A41))))))))</f>
        <v>девять </v>
      </c>
      <c r="F28" s="40">
        <f>IF(AND(C28&gt;15,C28&lt;20),IF(C28=16,D39,IF(C28=17,D40,IF(C28=18,D41,IF(C28=19,D42,)))),"")</f>
      </c>
      <c r="G28" s="39"/>
    </row>
    <row r="29" spans="1:7" s="40" customFormat="1" ht="12.75">
      <c r="A29" s="46"/>
      <c r="B29" s="53"/>
      <c r="C29" s="39"/>
      <c r="E29" s="52">
        <f>B26*100+B27*10+B28</f>
        <v>0</v>
      </c>
      <c r="F29" s="40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39"/>
    </row>
    <row r="30" spans="1:8" s="40" customFormat="1" ht="12.75">
      <c r="A30" s="54">
        <f>ROUND(100*(E1-E12),0)</f>
        <v>0</v>
      </c>
      <c r="C30" s="39">
        <f>TRUNC(A30/10)</f>
        <v>0</v>
      </c>
      <c r="E30" s="52">
        <f>IF(OR(C30=1,C30=0),"",IF(C30=2,E34,IF(C30=3,E35,IF(C30=4,E36,IF(C30=5,E37,IF(C30=6,E38,IF(C30=7,E39,IF(C30=8,E40,E41))))))))</f>
      </c>
      <c r="H30" s="39"/>
    </row>
    <row r="31" spans="3:8" s="40" customFormat="1" ht="12.75">
      <c r="C31" s="39">
        <f>TRUNC(A30-C30*10)</f>
        <v>0</v>
      </c>
      <c r="E31" s="52" t="str">
        <f>IF(C31=1,B33,IF(C31=2,B34,IF(C31=3,A35,IF(C31=4,A36,IF(C31=5,A37,IF(C31=6,A38,IF(C31=7,A39,IF(C31=8,A40,A41))))))))</f>
        <v>девять </v>
      </c>
      <c r="H31" s="39"/>
    </row>
    <row r="32" s="40" customFormat="1" ht="12.75">
      <c r="H32" s="39"/>
    </row>
    <row r="33" spans="1:8" s="40" customFormat="1" ht="12.75">
      <c r="A33" s="40" t="s">
        <v>36</v>
      </c>
      <c r="B33" s="40" t="s">
        <v>37</v>
      </c>
      <c r="D33" s="40" t="s">
        <v>38</v>
      </c>
      <c r="H33" s="39"/>
    </row>
    <row r="34" spans="1:7" s="40" customFormat="1" ht="12.75">
      <c r="A34" s="40" t="s">
        <v>39</v>
      </c>
      <c r="B34" s="40" t="s">
        <v>40</v>
      </c>
      <c r="D34" s="40" t="s">
        <v>41</v>
      </c>
      <c r="E34" s="40" t="s">
        <v>42</v>
      </c>
      <c r="G34" s="40" t="s">
        <v>43</v>
      </c>
    </row>
    <row r="35" spans="1:7" s="40" customFormat="1" ht="12.75">
      <c r="A35" s="40" t="s">
        <v>44</v>
      </c>
      <c r="D35" s="40" t="s">
        <v>45</v>
      </c>
      <c r="E35" s="40" t="s">
        <v>46</v>
      </c>
      <c r="G35" s="40" t="s">
        <v>47</v>
      </c>
    </row>
    <row r="36" spans="1:7" s="40" customFormat="1" ht="12.75">
      <c r="A36" s="40" t="s">
        <v>48</v>
      </c>
      <c r="D36" s="40" t="s">
        <v>49</v>
      </c>
      <c r="E36" s="40" t="s">
        <v>50</v>
      </c>
      <c r="G36" s="40" t="s">
        <v>51</v>
      </c>
    </row>
    <row r="37" spans="1:7" s="40" customFormat="1" ht="12.75">
      <c r="A37" s="40" t="s">
        <v>52</v>
      </c>
      <c r="D37" s="40" t="s">
        <v>53</v>
      </c>
      <c r="E37" s="40" t="s">
        <v>54</v>
      </c>
      <c r="G37" s="40" t="s">
        <v>55</v>
      </c>
    </row>
    <row r="38" spans="1:7" s="40" customFormat="1" ht="12.75">
      <c r="A38" s="40" t="s">
        <v>56</v>
      </c>
      <c r="D38" s="40" t="s">
        <v>57</v>
      </c>
      <c r="E38" s="40" t="s">
        <v>58</v>
      </c>
      <c r="G38" s="40" t="s">
        <v>59</v>
      </c>
    </row>
    <row r="39" spans="1:7" s="40" customFormat="1" ht="12.75">
      <c r="A39" s="40" t="s">
        <v>60</v>
      </c>
      <c r="D39" s="40" t="s">
        <v>61</v>
      </c>
      <c r="E39" s="40" t="s">
        <v>62</v>
      </c>
      <c r="G39" s="40" t="s">
        <v>63</v>
      </c>
    </row>
    <row r="40" spans="1:7" s="40" customFormat="1" ht="12.75">
      <c r="A40" s="55" t="s">
        <v>64</v>
      </c>
      <c r="D40" s="40" t="s">
        <v>65</v>
      </c>
      <c r="E40" s="40" t="s">
        <v>66</v>
      </c>
      <c r="G40" s="40" t="s">
        <v>67</v>
      </c>
    </row>
    <row r="41" spans="1:7" s="40" customFormat="1" ht="12.75">
      <c r="A41" s="40" t="s">
        <v>68</v>
      </c>
      <c r="D41" s="40" t="s">
        <v>69</v>
      </c>
      <c r="E41" s="40" t="s">
        <v>70</v>
      </c>
      <c r="G41" s="40" t="s">
        <v>71</v>
      </c>
    </row>
    <row r="42" spans="4:8" s="40" customFormat="1" ht="12.75">
      <c r="D42" s="40" t="s">
        <v>72</v>
      </c>
      <c r="E42" s="40" t="s">
        <v>73</v>
      </c>
      <c r="H42" s="39"/>
    </row>
    <row r="43" s="40" customFormat="1" ht="12.75">
      <c r="H43" s="39"/>
    </row>
    <row r="44" s="40" customFormat="1" ht="12.75">
      <c r="H44" s="39"/>
    </row>
    <row r="45" s="40" customFormat="1" ht="12.75">
      <c r="H45" s="39"/>
    </row>
    <row r="46" s="40" customFormat="1" ht="12.75">
      <c r="H46" s="39"/>
    </row>
    <row r="47" s="40" customFormat="1" ht="12.75">
      <c r="H47" s="39"/>
    </row>
    <row r="48" s="40" customFormat="1" ht="12.75">
      <c r="H48" s="39"/>
    </row>
    <row r="96" spans="1:4" ht="12.75">
      <c r="A96" s="98"/>
      <c r="B96" s="98"/>
      <c r="C96" s="98"/>
      <c r="D96" s="98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2008-07-21T13:09:02Z</cp:lastPrinted>
  <dcterms:created xsi:type="dcterms:W3CDTF">2003-10-18T11:05:50Z</dcterms:created>
  <dcterms:modified xsi:type="dcterms:W3CDTF">2021-03-17T09:04:25Z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