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9150" activeTab="0"/>
  </bookViews>
  <sheets>
    <sheet name="Лицевая сторона" sheetId="1" r:id="rId1"/>
    <sheet name="Оборотная сторона" sheetId="2" r:id="rId2"/>
    <sheet name="Формула числа прописью" sheetId="3" state="hidden" r:id="rId3"/>
  </sheets>
  <definedNames>
    <definedName name="номер_месяца">'Лицевая сторона'!$B$95</definedName>
    <definedName name="_xlnm.Print_Area" localSheetId="0">'Лицевая сторона'!$C$3:$AK$32</definedName>
    <definedName name="_xlnm.Print_Area" localSheetId="1">'Оборотная сторона'!$C$3:$AK$32</definedName>
  </definedNames>
  <calcPr fullCalcOnLoad="1"/>
</workbook>
</file>

<file path=xl/sharedStrings.xml><?xml version="1.0" encoding="utf-8"?>
<sst xmlns="http://schemas.openxmlformats.org/spreadsheetml/2006/main" count="120" uniqueCount="86">
  <si>
    <t>Сумма</t>
  </si>
  <si>
    <t>руб.</t>
  </si>
  <si>
    <t>г.</t>
  </si>
  <si>
    <t>Остаток</t>
  </si>
  <si>
    <t>Перерасход</t>
  </si>
  <si>
    <t>Израсходовано</t>
  </si>
  <si>
    <t>Подпись подотчетного лица</t>
  </si>
  <si>
    <t>Заглавная без НДС</t>
  </si>
  <si>
    <t xml:space="preserve">Сегодня с утра судя по всему было </t>
  </si>
  <si>
    <t>Заглавная с НДС</t>
  </si>
  <si>
    <t>маленькая без НДС</t>
  </si>
  <si>
    <t>маленькая с НДС</t>
  </si>
  <si>
    <t>рублей</t>
  </si>
  <si>
    <t xml:space="preserve">один </t>
  </si>
  <si>
    <t xml:space="preserve">одна </t>
  </si>
  <si>
    <t xml:space="preserve">десять </t>
  </si>
  <si>
    <t xml:space="preserve">два </t>
  </si>
  <si>
    <t xml:space="preserve">две </t>
  </si>
  <si>
    <t xml:space="preserve">одиннадцать </t>
  </si>
  <si>
    <t xml:space="preserve">двадцать </t>
  </si>
  <si>
    <t xml:space="preserve">двести </t>
  </si>
  <si>
    <t xml:space="preserve">три </t>
  </si>
  <si>
    <t xml:space="preserve">двенадцать </t>
  </si>
  <si>
    <t xml:space="preserve">тридцать </t>
  </si>
  <si>
    <t xml:space="preserve">триста </t>
  </si>
  <si>
    <t xml:space="preserve">четыре </t>
  </si>
  <si>
    <t xml:space="preserve">тринадцать </t>
  </si>
  <si>
    <t xml:space="preserve">сорок </t>
  </si>
  <si>
    <t xml:space="preserve">четыреста </t>
  </si>
  <si>
    <t xml:space="preserve">пять </t>
  </si>
  <si>
    <t xml:space="preserve">четырнадцать </t>
  </si>
  <si>
    <t xml:space="preserve">пятьдесят </t>
  </si>
  <si>
    <t xml:space="preserve">пятьсот </t>
  </si>
  <si>
    <t xml:space="preserve">шесть </t>
  </si>
  <si>
    <t xml:space="preserve">пятнадцать </t>
  </si>
  <si>
    <t xml:space="preserve">шестьдесят </t>
  </si>
  <si>
    <t xml:space="preserve">шестьсот </t>
  </si>
  <si>
    <t xml:space="preserve">семь </t>
  </si>
  <si>
    <t xml:space="preserve">шестнадцать </t>
  </si>
  <si>
    <t xml:space="preserve">семьдесят </t>
  </si>
  <si>
    <t xml:space="preserve">семьсот </t>
  </si>
  <si>
    <t xml:space="preserve">восемь </t>
  </si>
  <si>
    <t xml:space="preserve">семнадцать </t>
  </si>
  <si>
    <t xml:space="preserve">восемьдесят </t>
  </si>
  <si>
    <t xml:space="preserve">восемьсот </t>
  </si>
  <si>
    <t xml:space="preserve">девять </t>
  </si>
  <si>
    <t xml:space="preserve">восемнадцать </t>
  </si>
  <si>
    <t xml:space="preserve">девяносто </t>
  </si>
  <si>
    <t xml:space="preserve">девятьсот </t>
  </si>
  <si>
    <t xml:space="preserve">девятнадцать </t>
  </si>
  <si>
    <t xml:space="preserve">сто </t>
  </si>
  <si>
    <t>Отчет проверен и  принят в  сумме:</t>
  </si>
  <si>
    <t>по ст.</t>
  </si>
  <si>
    <t>Итого</t>
  </si>
  <si>
    <t>Начальник финансовой службы</t>
  </si>
  <si>
    <t>(воинское звание, подпись)</t>
  </si>
  <si>
    <t>"</t>
  </si>
  <si>
    <t>2008</t>
  </si>
  <si>
    <t>Расход в сумме</t>
  </si>
  <si>
    <t>"УТВЕРЖДАЮ"</t>
  </si>
  <si>
    <t>и подпись утверждающего)</t>
  </si>
  <si>
    <t>АВАНСОВЫЙ ОТЧЕТ</t>
  </si>
  <si>
    <t>(должность, воинское звание, фамилия и инициалы подотчетного лица)</t>
  </si>
  <si>
    <t>в расходовании аванса, полученного по статьям</t>
  </si>
  <si>
    <t>сметы Министерства</t>
  </si>
  <si>
    <t>обороны на</t>
  </si>
  <si>
    <t>Получено</t>
  </si>
  <si>
    <t>Приложение:</t>
  </si>
  <si>
    <t>документов согласно описи на обороте.</t>
  </si>
  <si>
    <t>(подпись подотчетного лица)</t>
  </si>
  <si>
    <t>Остаток аванса в сумме</t>
  </si>
  <si>
    <t>принят</t>
  </si>
  <si>
    <t>подквит.№</t>
  </si>
  <si>
    <t>(подпись казначея)</t>
  </si>
  <si>
    <t>В окончательный расчет</t>
  </si>
  <si>
    <t>Получил</t>
  </si>
  <si>
    <t>(должность, воинское звание</t>
  </si>
  <si>
    <t>(надобность, на которое получен аванс)</t>
  </si>
  <si>
    <t>Лицевая сторона</t>
  </si>
  <si>
    <t>Перейти к оборотной стороне</t>
  </si>
  <si>
    <t>Перейти к лицевой стороне</t>
  </si>
  <si>
    <t>Оборотная сторона</t>
  </si>
  <si>
    <t>№№п.п.</t>
  </si>
  <si>
    <t>Дата документа</t>
  </si>
  <si>
    <t>Примечание</t>
  </si>
  <si>
    <t>Кому, по каким документам и за что уплачено, а по командировкам - №№ командировочных предписаний и расчет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</si>
</sst>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_-* #,##0.00[$р.-419]_-;\-* #,##0.00[$р.-419]_-;_-* &quot;-&quot;??[$р.-419]_-;_-@_-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b/>
      <sz val="12"/>
      <color indexed="9"/>
      <name val="Arial Cyr"/>
      <family val="2"/>
    </font>
    <font>
      <b/>
      <sz val="10"/>
      <color indexed="9"/>
      <name val="Arial Cyr"/>
      <family val="0"/>
    </font>
    <font>
      <sz val="8"/>
      <color indexed="9"/>
      <name val="Arial Cyr"/>
      <family val="2"/>
    </font>
    <font>
      <sz val="10"/>
      <color indexed="9"/>
      <name val="Times New Roman"/>
      <family val="1"/>
    </font>
    <font>
      <sz val="9"/>
      <color indexed="9"/>
      <name val="Arial Cyr"/>
      <family val="2"/>
    </font>
    <font>
      <u val="single"/>
      <sz val="10"/>
      <color indexed="9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u val="single"/>
      <sz val="8"/>
      <name val="Tahoma"/>
      <family val="2"/>
    </font>
    <font>
      <sz val="7"/>
      <name val="Tahoma"/>
      <family val="2"/>
    </font>
    <font>
      <sz val="9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7" fillId="33" borderId="0" xfId="0" applyFont="1" applyFill="1" applyAlignment="1" applyProtection="1">
      <alignment/>
      <protection hidden="1"/>
    </xf>
    <xf numFmtId="0" fontId="3" fillId="33" borderId="0" xfId="0" applyNumberFormat="1" applyFont="1" applyFill="1" applyAlignment="1" applyProtection="1">
      <alignment/>
      <protection hidden="1"/>
    </xf>
    <xf numFmtId="0" fontId="3" fillId="33" borderId="0" xfId="0" applyNumberFormat="1" applyFont="1" applyFill="1" applyBorder="1" applyAlignment="1" applyProtection="1">
      <alignment/>
      <protection hidden="1"/>
    </xf>
    <xf numFmtId="4" fontId="4" fillId="33" borderId="0" xfId="0" applyNumberFormat="1" applyFont="1" applyFill="1" applyBorder="1" applyAlignment="1" applyProtection="1">
      <alignment horizontal="right"/>
      <protection hidden="1"/>
    </xf>
    <xf numFmtId="0" fontId="3" fillId="33" borderId="0" xfId="0" applyNumberFormat="1" applyFont="1" applyFill="1" applyAlignment="1" applyProtection="1">
      <alignment horizontal="left"/>
      <protection hidden="1"/>
    </xf>
    <xf numFmtId="0" fontId="6" fillId="33" borderId="0" xfId="0" applyNumberFormat="1" applyFont="1" applyFill="1" applyAlignment="1" applyProtection="1">
      <alignment/>
      <protection hidden="1"/>
    </xf>
    <xf numFmtId="0" fontId="5" fillId="33" borderId="0" xfId="0" applyNumberFormat="1" applyFont="1" applyFill="1" applyAlignment="1" applyProtection="1">
      <alignment/>
      <protection hidden="1"/>
    </xf>
    <xf numFmtId="4" fontId="4" fillId="33" borderId="0" xfId="0" applyNumberFormat="1" applyFont="1" applyFill="1" applyAlignment="1" applyProtection="1">
      <alignment horizontal="right"/>
      <protection hidden="1"/>
    </xf>
    <xf numFmtId="0" fontId="3" fillId="33" borderId="0" xfId="0" applyFont="1" applyFill="1" applyAlignment="1" applyProtection="1">
      <alignment/>
      <protection hidden="1"/>
    </xf>
    <xf numFmtId="0" fontId="3" fillId="33" borderId="0" xfId="0" applyFont="1" applyFill="1" applyAlignment="1" applyProtection="1">
      <alignment horizontal="left"/>
      <protection hidden="1"/>
    </xf>
    <xf numFmtId="0" fontId="3" fillId="33" borderId="0" xfId="0" applyFont="1" applyFill="1" applyAlignment="1" applyProtection="1">
      <alignment horizontal="center"/>
      <protection hidden="1"/>
    </xf>
    <xf numFmtId="0" fontId="5" fillId="33" borderId="0" xfId="0" applyNumberFormat="1" applyFont="1" applyFill="1" applyAlignment="1" applyProtection="1">
      <alignment/>
      <protection hidden="1"/>
    </xf>
    <xf numFmtId="176" fontId="3" fillId="33" borderId="0" xfId="0" applyNumberFormat="1" applyFont="1" applyFill="1" applyBorder="1" applyAlignment="1" applyProtection="1">
      <alignment horizontal="left"/>
      <protection hidden="1"/>
    </xf>
    <xf numFmtId="0" fontId="6" fillId="33" borderId="0" xfId="0" applyNumberFormat="1" applyFont="1" applyFill="1" applyAlignment="1" applyProtection="1">
      <alignment/>
      <protection hidden="1"/>
    </xf>
    <xf numFmtId="0" fontId="3" fillId="33" borderId="0" xfId="0" applyNumberFormat="1" applyFont="1" applyFill="1" applyAlignment="1" applyProtection="1">
      <alignment horizontal="right"/>
      <protection hidden="1"/>
    </xf>
    <xf numFmtId="0" fontId="3" fillId="33" borderId="0" xfId="0" applyNumberFormat="1" applyFont="1" applyFill="1" applyAlignment="1" applyProtection="1">
      <alignment horizontal="right"/>
      <protection hidden="1"/>
    </xf>
    <xf numFmtId="0" fontId="3" fillId="33" borderId="0" xfId="0" applyNumberFormat="1" applyFont="1" applyFill="1" applyAlignment="1" applyProtection="1">
      <alignment/>
      <protection hidden="1"/>
    </xf>
    <xf numFmtId="0" fontId="5" fillId="33" borderId="0" xfId="0" applyNumberFormat="1" applyFont="1" applyFill="1" applyAlignment="1" applyProtection="1">
      <alignment horizontal="center"/>
      <protection hidden="1"/>
    </xf>
    <xf numFmtId="183" fontId="3" fillId="33" borderId="0" xfId="0" applyNumberFormat="1" applyFont="1" applyFill="1" applyAlignment="1" applyProtection="1">
      <alignment/>
      <protection hidden="1"/>
    </xf>
    <xf numFmtId="2" fontId="3" fillId="33" borderId="0" xfId="0" applyNumberFormat="1" applyFont="1" applyFill="1" applyAlignment="1" applyProtection="1">
      <alignment horizontal="right"/>
      <protection hidden="1"/>
    </xf>
    <xf numFmtId="22" fontId="3" fillId="33" borderId="0" xfId="0" applyNumberFormat="1" applyFont="1" applyFill="1" applyAlignment="1" applyProtection="1">
      <alignment/>
      <protection hidden="1"/>
    </xf>
    <xf numFmtId="0" fontId="6" fillId="33" borderId="0" xfId="0" applyNumberFormat="1" applyFont="1" applyFill="1" applyAlignment="1" applyProtection="1">
      <alignment shrinkToFit="1"/>
      <protection hidden="1"/>
    </xf>
    <xf numFmtId="0" fontId="3" fillId="33" borderId="0" xfId="0" applyNumberFormat="1" applyFont="1" applyFill="1" applyAlignment="1" applyProtection="1">
      <alignment horizontal="left"/>
      <protection hidden="1"/>
    </xf>
    <xf numFmtId="14" fontId="3" fillId="33" borderId="0" xfId="0" applyNumberFormat="1" applyFont="1" applyFill="1" applyAlignment="1" applyProtection="1">
      <alignment/>
      <protection hidden="1"/>
    </xf>
    <xf numFmtId="4" fontId="3" fillId="33" borderId="0" xfId="0" applyNumberFormat="1" applyFont="1" applyFill="1" applyAlignment="1" applyProtection="1">
      <alignment horizontal="right"/>
      <protection hidden="1"/>
    </xf>
    <xf numFmtId="22" fontId="3" fillId="33" borderId="0" xfId="0" applyNumberFormat="1" applyFont="1" applyFill="1" applyAlignment="1" applyProtection="1">
      <alignment/>
      <protection hidden="1"/>
    </xf>
    <xf numFmtId="4" fontId="3" fillId="33" borderId="0" xfId="0" applyNumberFormat="1" applyFont="1" applyFill="1" applyAlignment="1" applyProtection="1">
      <alignment horizontal="left"/>
      <protection hidden="1"/>
    </xf>
    <xf numFmtId="0" fontId="8" fillId="33" borderId="0" xfId="0" applyNumberFormat="1" applyFont="1" applyFill="1" applyAlignment="1" applyProtection="1">
      <alignment/>
      <protection hidden="1"/>
    </xf>
    <xf numFmtId="0" fontId="8" fillId="33" borderId="0" xfId="0" applyNumberFormat="1" applyFont="1" applyFill="1" applyAlignment="1" applyProtection="1">
      <alignment shrinkToFit="1"/>
      <protection hidden="1"/>
    </xf>
    <xf numFmtId="3" fontId="3" fillId="33" borderId="0" xfId="0" applyNumberFormat="1" applyFont="1" applyFill="1" applyAlignment="1" applyProtection="1">
      <alignment/>
      <protection hidden="1"/>
    </xf>
    <xf numFmtId="1" fontId="3" fillId="33" borderId="0" xfId="0" applyNumberFormat="1" applyFont="1" applyFill="1" applyAlignment="1" applyProtection="1">
      <alignment horizontal="right"/>
      <protection hidden="1"/>
    </xf>
    <xf numFmtId="0" fontId="3" fillId="33" borderId="0" xfId="0" applyNumberFormat="1" applyFont="1" applyFill="1" applyBorder="1" applyAlignment="1" applyProtection="1">
      <alignment/>
      <protection hidden="1"/>
    </xf>
    <xf numFmtId="0" fontId="10" fillId="34" borderId="0" xfId="0" applyFont="1" applyFill="1" applyAlignment="1" applyProtection="1">
      <alignment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35" borderId="0" xfId="0" applyFont="1" applyFill="1" applyAlignment="1" applyProtection="1">
      <alignment vertical="center"/>
      <protection hidden="1"/>
    </xf>
    <xf numFmtId="0" fontId="11" fillId="34" borderId="10" xfId="0" applyFont="1" applyFill="1" applyBorder="1" applyAlignment="1" applyProtection="1">
      <alignment vertical="center"/>
      <protection hidden="1"/>
    </xf>
    <xf numFmtId="0" fontId="11" fillId="34" borderId="11" xfId="0" applyFont="1" applyFill="1" applyBorder="1" applyAlignment="1" applyProtection="1">
      <alignment vertical="center"/>
      <protection hidden="1"/>
    </xf>
    <xf numFmtId="0" fontId="11" fillId="34" borderId="12" xfId="0" applyFont="1" applyFill="1" applyBorder="1" applyAlignment="1" applyProtection="1">
      <alignment vertical="center"/>
      <protection hidden="1"/>
    </xf>
    <xf numFmtId="0" fontId="11" fillId="34" borderId="13" xfId="0" applyFont="1" applyFill="1" applyBorder="1" applyAlignment="1" applyProtection="1">
      <alignment vertical="center"/>
      <protection hidden="1"/>
    </xf>
    <xf numFmtId="0" fontId="11" fillId="34" borderId="14" xfId="0" applyFont="1" applyFill="1" applyBorder="1" applyAlignment="1" applyProtection="1">
      <alignment vertical="center"/>
      <protection hidden="1"/>
    </xf>
    <xf numFmtId="0" fontId="11" fillId="34" borderId="14" xfId="0" applyFont="1" applyFill="1" applyBorder="1" applyAlignment="1" applyProtection="1">
      <alignment horizontal="left" vertical="center"/>
      <protection hidden="1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3" borderId="0" xfId="0" applyNumberFormat="1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Alignment="1" applyProtection="1">
      <alignment vertical="center"/>
      <protection locked="0"/>
    </xf>
    <xf numFmtId="49" fontId="11" fillId="34" borderId="0" xfId="0" applyNumberFormat="1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49" fontId="11" fillId="34" borderId="0" xfId="0" applyNumberFormat="1" applyFont="1" applyFill="1" applyBorder="1" applyAlignment="1" applyProtection="1">
      <alignment vertical="center"/>
      <protection locked="0"/>
    </xf>
    <xf numFmtId="3" fontId="11" fillId="34" borderId="0" xfId="0" applyNumberFormat="1" applyFont="1" applyFill="1" applyBorder="1" applyAlignment="1" applyProtection="1">
      <alignment vertical="center"/>
      <protection locked="0"/>
    </xf>
    <xf numFmtId="0" fontId="11" fillId="34" borderId="0" xfId="0" applyFont="1" applyFill="1" applyBorder="1" applyAlignment="1" applyProtection="1">
      <alignment horizontal="center" vertical="center"/>
      <protection locked="0"/>
    </xf>
    <xf numFmtId="0" fontId="11" fillId="34" borderId="15" xfId="0" applyFont="1" applyFill="1" applyBorder="1" applyAlignment="1" applyProtection="1">
      <alignment vertical="center"/>
      <protection hidden="1"/>
    </xf>
    <xf numFmtId="0" fontId="11" fillId="34" borderId="16" xfId="0" applyFont="1" applyFill="1" applyBorder="1" applyAlignment="1" applyProtection="1">
      <alignment vertical="center"/>
      <protection hidden="1"/>
    </xf>
    <xf numFmtId="0" fontId="11" fillId="34" borderId="17" xfId="0" applyFont="1" applyFill="1" applyBorder="1" applyAlignment="1" applyProtection="1">
      <alignment vertical="center"/>
      <protection hidden="1"/>
    </xf>
    <xf numFmtId="0" fontId="11" fillId="33" borderId="0" xfId="0" applyNumberFormat="1" applyFont="1" applyFill="1" applyBorder="1" applyAlignment="1" applyProtection="1">
      <alignment vertical="center"/>
      <protection locked="0"/>
    </xf>
    <xf numFmtId="0" fontId="12" fillId="33" borderId="0" xfId="0" applyNumberFormat="1" applyFont="1" applyFill="1" applyBorder="1" applyAlignment="1" applyProtection="1">
      <alignment horizontal="center" vertical="center"/>
      <protection locked="0"/>
    </xf>
    <xf numFmtId="0" fontId="11" fillId="33" borderId="0" xfId="0" applyNumberFormat="1" applyFont="1" applyFill="1" applyBorder="1" applyAlignment="1" applyProtection="1">
      <alignment horizontal="center" vertical="center"/>
      <protection locked="0"/>
    </xf>
    <xf numFmtId="0" fontId="13" fillId="33" borderId="0" xfId="0" applyNumberFormat="1" applyFont="1" applyFill="1" applyBorder="1" applyAlignment="1" applyProtection="1">
      <alignment horizontal="right" vertical="center"/>
      <protection locked="0"/>
    </xf>
    <xf numFmtId="0" fontId="11" fillId="34" borderId="0" xfId="0" applyFont="1" applyFill="1" applyAlignment="1" applyProtection="1">
      <alignment horizontal="right" vertical="center"/>
      <protection locked="0"/>
    </xf>
    <xf numFmtId="0" fontId="14" fillId="34" borderId="0" xfId="0" applyFont="1" applyFill="1" applyBorder="1" applyAlignment="1" applyProtection="1">
      <alignment vertical="center"/>
      <protection locked="0"/>
    </xf>
    <xf numFmtId="0" fontId="12" fillId="34" borderId="0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right" vertical="center"/>
      <protection locked="0"/>
    </xf>
    <xf numFmtId="0" fontId="13" fillId="34" borderId="0" xfId="0" applyFont="1" applyFill="1" applyBorder="1" applyAlignment="1" applyProtection="1">
      <alignment vertical="center"/>
      <protection locked="0"/>
    </xf>
    <xf numFmtId="49" fontId="11" fillId="33" borderId="0" xfId="0" applyNumberFormat="1" applyFont="1" applyFill="1" applyBorder="1" applyAlignment="1" applyProtection="1">
      <alignment vertical="center"/>
      <protection locked="0"/>
    </xf>
    <xf numFmtId="49" fontId="10" fillId="33" borderId="0" xfId="0" applyNumberFormat="1" applyFont="1" applyFill="1" applyBorder="1" applyAlignment="1" applyProtection="1">
      <alignment vertical="center"/>
      <protection locked="0"/>
    </xf>
    <xf numFmtId="49" fontId="11" fillId="34" borderId="18" xfId="0" applyNumberFormat="1" applyFont="1" applyFill="1" applyBorder="1" applyAlignment="1" applyProtection="1">
      <alignment horizontal="center" vertical="center"/>
      <protection locked="0"/>
    </xf>
    <xf numFmtId="49" fontId="11" fillId="33" borderId="18" xfId="0" applyNumberFormat="1" applyFont="1" applyFill="1" applyBorder="1" applyAlignment="1" applyProtection="1">
      <alignment horizontal="center" vertical="center"/>
      <protection locked="0"/>
    </xf>
    <xf numFmtId="0" fontId="13" fillId="33" borderId="19" xfId="0" applyNumberFormat="1" applyFont="1" applyFill="1" applyBorder="1" applyAlignment="1" applyProtection="1">
      <alignment horizontal="center" vertical="center"/>
      <protection locked="0"/>
    </xf>
    <xf numFmtId="0" fontId="12" fillId="33" borderId="18" xfId="0" applyNumberFormat="1" applyFont="1" applyFill="1" applyBorder="1" applyAlignment="1" applyProtection="1">
      <alignment horizontal="left" vertical="center"/>
      <protection locked="0"/>
    </xf>
    <xf numFmtId="0" fontId="15" fillId="33" borderId="0" xfId="0" applyNumberFormat="1" applyFont="1" applyFill="1" applyBorder="1" applyAlignment="1" applyProtection="1">
      <alignment horizontal="center" vertical="center"/>
      <protection locked="0"/>
    </xf>
    <xf numFmtId="0" fontId="11" fillId="33" borderId="18" xfId="0" applyNumberFormat="1" applyFont="1" applyFill="1" applyBorder="1" applyAlignment="1" applyProtection="1">
      <alignment horizontal="left" vertical="center"/>
      <protection locked="0"/>
    </xf>
    <xf numFmtId="0" fontId="13" fillId="33" borderId="0" xfId="0" applyNumberFormat="1" applyFont="1" applyFill="1" applyBorder="1" applyAlignment="1" applyProtection="1">
      <alignment horizontal="center" vertical="center"/>
      <protection locked="0"/>
    </xf>
    <xf numFmtId="0" fontId="11" fillId="33" borderId="0" xfId="0" applyNumberFormat="1" applyFont="1" applyFill="1" applyBorder="1" applyAlignment="1" applyProtection="1">
      <alignment horizontal="left" vertical="center"/>
      <protection locked="0"/>
    </xf>
    <xf numFmtId="0" fontId="11" fillId="34" borderId="18" xfId="0" applyFont="1" applyFill="1" applyBorder="1" applyAlignment="1" applyProtection="1">
      <alignment horizontal="center" vertical="center"/>
      <protection locked="0"/>
    </xf>
    <xf numFmtId="0" fontId="13" fillId="34" borderId="0" xfId="0" applyFont="1" applyFill="1" applyBorder="1" applyAlignment="1" applyProtection="1">
      <alignment horizontal="center" vertical="center"/>
      <protection locked="0"/>
    </xf>
    <xf numFmtId="0" fontId="13" fillId="33" borderId="0" xfId="0" applyNumberFormat="1" applyFont="1" applyFill="1" applyBorder="1" applyAlignment="1" applyProtection="1">
      <alignment horizontal="right" vertical="center"/>
      <protection locked="0"/>
    </xf>
    <xf numFmtId="0" fontId="14" fillId="34" borderId="18" xfId="0" applyFont="1" applyFill="1" applyBorder="1" applyAlignment="1" applyProtection="1">
      <alignment horizontal="left" vertical="center"/>
      <protection locked="0"/>
    </xf>
    <xf numFmtId="0" fontId="11" fillId="34" borderId="18" xfId="0" applyFont="1" applyFill="1" applyBorder="1" applyAlignment="1" applyProtection="1">
      <alignment horizontal="left" vertical="center"/>
      <protection locked="0"/>
    </xf>
    <xf numFmtId="0" fontId="13" fillId="34" borderId="19" xfId="0" applyFont="1" applyFill="1" applyBorder="1" applyAlignment="1" applyProtection="1">
      <alignment horizontal="center" vertical="center"/>
      <protection locked="0"/>
    </xf>
    <xf numFmtId="0" fontId="11" fillId="34" borderId="0" xfId="0" applyFont="1" applyFill="1" applyBorder="1" applyAlignment="1" applyProtection="1">
      <alignment horizontal="right" vertical="center"/>
      <protection locked="0"/>
    </xf>
    <xf numFmtId="0" fontId="10" fillId="34" borderId="19" xfId="0" applyFont="1" applyFill="1" applyBorder="1" applyAlignment="1" applyProtection="1">
      <alignment horizontal="right" vertical="center"/>
      <protection locked="0"/>
    </xf>
    <xf numFmtId="0" fontId="16" fillId="35" borderId="16" xfId="0" applyFont="1" applyFill="1" applyBorder="1" applyAlignment="1" applyProtection="1">
      <alignment horizontal="center" vertical="center"/>
      <protection hidden="1"/>
    </xf>
    <xf numFmtId="0" fontId="1" fillId="35" borderId="0" xfId="42" applyFill="1" applyAlignment="1" applyProtection="1">
      <alignment horizontal="left" vertical="center"/>
      <protection hidden="1"/>
    </xf>
    <xf numFmtId="0" fontId="11" fillId="34" borderId="20" xfId="0" applyFont="1" applyFill="1" applyBorder="1" applyAlignment="1" applyProtection="1">
      <alignment horizontal="left"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2" fillId="33" borderId="21" xfId="0" applyNumberFormat="1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11" fillId="34" borderId="23" xfId="0" applyFont="1" applyFill="1" applyBorder="1" applyAlignment="1" applyProtection="1">
      <alignment horizontal="left" vertical="center"/>
      <protection locked="0"/>
    </xf>
    <xf numFmtId="0" fontId="12" fillId="33" borderId="23" xfId="0" applyNumberFormat="1" applyFont="1" applyFill="1" applyBorder="1" applyAlignment="1" applyProtection="1">
      <alignment horizontal="left" vertical="center"/>
      <protection locked="0"/>
    </xf>
    <xf numFmtId="0" fontId="12" fillId="33" borderId="24" xfId="0" applyNumberFormat="1" applyFont="1" applyFill="1" applyBorder="1" applyAlignment="1" applyProtection="1">
      <alignment horizontal="left" vertical="center"/>
      <protection locked="0"/>
    </xf>
    <xf numFmtId="0" fontId="11" fillId="36" borderId="25" xfId="0" applyFont="1" applyFill="1" applyBorder="1" applyAlignment="1" applyProtection="1">
      <alignment horizontal="center" vertical="center" wrapText="1"/>
      <protection locked="0"/>
    </xf>
    <xf numFmtId="0" fontId="11" fillId="36" borderId="26" xfId="0" applyFont="1" applyFill="1" applyBorder="1" applyAlignment="1" applyProtection="1">
      <alignment horizontal="center" vertical="center" wrapText="1"/>
      <protection locked="0"/>
    </xf>
    <xf numFmtId="0" fontId="11" fillId="36" borderId="27" xfId="0" applyFont="1" applyFill="1" applyBorder="1" applyAlignment="1" applyProtection="1">
      <alignment horizontal="center" vertical="center" wrapText="1"/>
      <protection locked="0"/>
    </xf>
    <xf numFmtId="0" fontId="11" fillId="37" borderId="25" xfId="0" applyNumberFormat="1" applyFont="1" applyFill="1" applyBorder="1" applyAlignment="1" applyProtection="1">
      <alignment horizontal="center" vertical="center" wrapText="1"/>
      <protection locked="0"/>
    </xf>
    <xf numFmtId="0" fontId="11" fillId="37" borderId="26" xfId="0" applyNumberFormat="1" applyFont="1" applyFill="1" applyBorder="1" applyAlignment="1" applyProtection="1">
      <alignment horizontal="center" vertical="center" wrapText="1"/>
      <protection locked="0"/>
    </xf>
    <xf numFmtId="0" fontId="11" fillId="37" borderId="27" xfId="0" applyNumberFormat="1" applyFont="1" applyFill="1" applyBorder="1" applyAlignment="1" applyProtection="1">
      <alignment horizontal="center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/>
      <protection locked="0"/>
    </xf>
    <xf numFmtId="0" fontId="11" fillId="34" borderId="29" xfId="0" applyFont="1" applyFill="1" applyBorder="1" applyAlignment="1" applyProtection="1">
      <alignment horizontal="left" vertical="center"/>
      <protection locked="0"/>
    </xf>
    <xf numFmtId="0" fontId="10" fillId="34" borderId="18" xfId="0" applyFont="1" applyFill="1" applyBorder="1" applyAlignment="1" applyProtection="1">
      <alignment horizontal="left" vertical="center"/>
      <protection locked="0"/>
    </xf>
    <xf numFmtId="0" fontId="12" fillId="33" borderId="30" xfId="0" applyNumberFormat="1" applyFont="1" applyFill="1" applyBorder="1" applyAlignment="1" applyProtection="1">
      <alignment horizontal="left" vertical="center"/>
      <protection locked="0"/>
    </xf>
    <xf numFmtId="0" fontId="12" fillId="33" borderId="29" xfId="0" applyNumberFormat="1" applyFont="1" applyFill="1" applyBorder="1" applyAlignment="1" applyProtection="1">
      <alignment horizontal="left" vertical="center"/>
      <protection locked="0"/>
    </xf>
    <xf numFmtId="0" fontId="12" fillId="33" borderId="31" xfId="0" applyNumberFormat="1" applyFont="1" applyFill="1" applyBorder="1" applyAlignment="1" applyProtection="1">
      <alignment horizontal="left" vertical="center"/>
      <protection locked="0"/>
    </xf>
    <xf numFmtId="0" fontId="9" fillId="33" borderId="0" xfId="42" applyNumberFormat="1" applyFont="1" applyFill="1" applyAlignment="1" applyProtection="1">
      <alignment/>
      <protection hidden="1"/>
    </xf>
    <xf numFmtId="14" fontId="4" fillId="33" borderId="0" xfId="0" applyNumberFormat="1" applyFont="1" applyFill="1" applyAlignment="1" applyProtection="1">
      <alignment horizontal="center"/>
      <protection hidden="1"/>
    </xf>
    <xf numFmtId="176" fontId="3" fillId="33" borderId="0" xfId="0" applyNumberFormat="1" applyFont="1" applyFill="1" applyBorder="1" applyAlignment="1" applyProtection="1">
      <alignment horizontal="left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35"/>
  <sheetViews>
    <sheetView tabSelected="1" zoomScalePageLayoutView="0" workbookViewId="0" topLeftCell="A1">
      <selection activeCell="A1" sqref="A1"/>
    </sheetView>
  </sheetViews>
  <sheetFormatPr defaultColWidth="2.75390625" defaultRowHeight="12" customHeight="1"/>
  <cols>
    <col min="1" max="3" width="2.75390625" style="35" customWidth="1"/>
    <col min="4" max="16384" width="2.75390625" style="35" customWidth="1"/>
  </cols>
  <sheetData>
    <row r="1" spans="2:38" ht="19.5" customHeight="1" thickBot="1">
      <c r="B1" s="81" t="s">
        <v>78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</row>
    <row r="2" spans="2:38" ht="12" customHeight="1"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8"/>
    </row>
    <row r="3" spans="2:38" ht="12" customHeight="1">
      <c r="B3" s="39"/>
      <c r="C3" s="46" t="s">
        <v>51</v>
      </c>
      <c r="D3" s="54"/>
      <c r="E3" s="54"/>
      <c r="F3" s="54"/>
      <c r="G3" s="54"/>
      <c r="H3" s="54"/>
      <c r="I3" s="54"/>
      <c r="J3" s="54"/>
      <c r="K3" s="54"/>
      <c r="L3" s="54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43" t="s">
        <v>58</v>
      </c>
      <c r="Y3" s="55"/>
      <c r="Z3" s="55"/>
      <c r="AA3" s="55"/>
      <c r="AB3" s="55"/>
      <c r="AC3" s="55"/>
      <c r="AD3" s="55"/>
      <c r="AE3" s="75"/>
      <c r="AF3" s="75"/>
      <c r="AG3" s="75"/>
      <c r="AH3" s="75"/>
      <c r="AI3" s="75"/>
      <c r="AJ3" s="75"/>
      <c r="AK3" s="75"/>
      <c r="AL3" s="40"/>
    </row>
    <row r="4" spans="2:38" ht="12" customHeight="1">
      <c r="B4" s="39"/>
      <c r="C4" s="46" t="s">
        <v>52</v>
      </c>
      <c r="D4" s="54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72" t="s">
        <v>1</v>
      </c>
      <c r="R4" s="72"/>
      <c r="S4" s="55"/>
      <c r="T4" s="55"/>
      <c r="U4" s="55"/>
      <c r="V4" s="55"/>
      <c r="W4" s="55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72" t="s">
        <v>1</v>
      </c>
      <c r="AK4" s="72"/>
      <c r="AL4" s="40"/>
    </row>
    <row r="5" spans="2:38" ht="12" customHeight="1">
      <c r="B5" s="39"/>
      <c r="C5" s="46" t="s">
        <v>52</v>
      </c>
      <c r="D5" s="54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72" t="s">
        <v>1</v>
      </c>
      <c r="R5" s="72"/>
      <c r="S5" s="55"/>
      <c r="T5" s="55"/>
      <c r="U5" s="55"/>
      <c r="V5" s="55"/>
      <c r="W5" s="55"/>
      <c r="X5" s="43" t="s">
        <v>59</v>
      </c>
      <c r="Y5" s="55"/>
      <c r="Z5" s="55"/>
      <c r="AA5" s="55"/>
      <c r="AB5" s="55"/>
      <c r="AC5" s="55"/>
      <c r="AD5" s="55"/>
      <c r="AE5" s="56"/>
      <c r="AF5" s="56"/>
      <c r="AG5" s="56"/>
      <c r="AH5" s="56"/>
      <c r="AI5" s="56"/>
      <c r="AJ5" s="56"/>
      <c r="AK5" s="56"/>
      <c r="AL5" s="40"/>
    </row>
    <row r="6" spans="2:38" ht="12" customHeight="1">
      <c r="B6" s="39"/>
      <c r="C6" s="46" t="s">
        <v>52</v>
      </c>
      <c r="D6" s="54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72" t="s">
        <v>1</v>
      </c>
      <c r="R6" s="72"/>
      <c r="S6" s="55"/>
      <c r="T6" s="55"/>
      <c r="U6" s="55"/>
      <c r="V6" s="55"/>
      <c r="W6" s="55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56"/>
      <c r="AK6" s="56"/>
      <c r="AL6" s="40"/>
    </row>
    <row r="7" spans="2:38" ht="12" customHeight="1">
      <c r="B7" s="39"/>
      <c r="C7" s="46" t="s">
        <v>53</v>
      </c>
      <c r="D7" s="54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72" t="s">
        <v>1</v>
      </c>
      <c r="R7" s="72"/>
      <c r="S7" s="55"/>
      <c r="T7" s="55"/>
      <c r="U7" s="55"/>
      <c r="V7" s="55"/>
      <c r="W7" s="55"/>
      <c r="X7" s="67" t="s">
        <v>76</v>
      </c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56"/>
      <c r="AK7" s="56"/>
      <c r="AL7" s="40"/>
    </row>
    <row r="8" spans="2:38" ht="12" customHeight="1">
      <c r="B8" s="39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44"/>
      <c r="AK8" s="44"/>
      <c r="AL8" s="41"/>
    </row>
    <row r="9" spans="2:38" ht="12" customHeight="1">
      <c r="B9" s="39"/>
      <c r="C9" s="33" t="s">
        <v>54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67" t="s">
        <v>60</v>
      </c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44"/>
      <c r="AK9" s="44"/>
      <c r="AL9" s="41"/>
    </row>
    <row r="10" spans="2:38" ht="12" customHeight="1">
      <c r="B10" s="39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44"/>
      <c r="S10" s="44"/>
      <c r="T10" s="44"/>
      <c r="U10" s="44"/>
      <c r="V10" s="44"/>
      <c r="W10" s="44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44"/>
      <c r="AK10" s="44"/>
      <c r="AL10" s="41"/>
    </row>
    <row r="11" spans="2:38" ht="12" customHeight="1">
      <c r="B11" s="39"/>
      <c r="C11" s="74" t="s">
        <v>55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44"/>
      <c r="S11" s="44"/>
      <c r="T11" s="44"/>
      <c r="U11" s="44"/>
      <c r="V11" s="44"/>
      <c r="W11" s="44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44"/>
      <c r="AK11" s="44"/>
      <c r="AL11" s="41"/>
    </row>
    <row r="12" spans="2:38" ht="12" customHeight="1">
      <c r="B12" s="39"/>
      <c r="C12" s="57" t="s">
        <v>56</v>
      </c>
      <c r="D12" s="65"/>
      <c r="E12" s="65"/>
      <c r="F12" s="44" t="s">
        <v>56</v>
      </c>
      <c r="G12" s="66"/>
      <c r="H12" s="66"/>
      <c r="I12" s="66"/>
      <c r="J12" s="66"/>
      <c r="K12" s="66"/>
      <c r="L12" s="66"/>
      <c r="M12" s="66"/>
      <c r="N12" s="44"/>
      <c r="O12" s="65" t="s">
        <v>57</v>
      </c>
      <c r="P12" s="65"/>
      <c r="Q12" s="42" t="s">
        <v>2</v>
      </c>
      <c r="R12" s="44"/>
      <c r="S12" s="44"/>
      <c r="T12" s="44"/>
      <c r="U12" s="44"/>
      <c r="V12" s="44"/>
      <c r="W12" s="44"/>
      <c r="X12" s="57" t="s">
        <v>56</v>
      </c>
      <c r="Y12" s="65"/>
      <c r="Z12" s="65"/>
      <c r="AA12" s="44" t="s">
        <v>56</v>
      </c>
      <c r="AB12" s="66"/>
      <c r="AC12" s="66"/>
      <c r="AD12" s="66"/>
      <c r="AE12" s="66"/>
      <c r="AF12" s="66"/>
      <c r="AG12" s="66"/>
      <c r="AH12" s="44"/>
      <c r="AI12" s="65" t="s">
        <v>57</v>
      </c>
      <c r="AJ12" s="65"/>
      <c r="AK12" s="42" t="s">
        <v>2</v>
      </c>
      <c r="AL12" s="41"/>
    </row>
    <row r="13" spans="2:38" ht="12" customHeight="1">
      <c r="B13" s="39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1"/>
    </row>
    <row r="14" spans="2:38" ht="12" customHeight="1">
      <c r="B14" s="39"/>
      <c r="C14" s="69" t="s">
        <v>61</v>
      </c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41"/>
    </row>
    <row r="15" spans="2:38" ht="12" customHeight="1">
      <c r="B15" s="3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41"/>
    </row>
    <row r="16" spans="2:38" ht="12" customHeight="1">
      <c r="B16" s="39"/>
      <c r="C16" s="71" t="s">
        <v>62</v>
      </c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41"/>
    </row>
    <row r="17" spans="2:38" ht="12" customHeight="1">
      <c r="B17" s="39"/>
      <c r="C17" s="53" t="s">
        <v>63</v>
      </c>
      <c r="D17" s="53"/>
      <c r="E17" s="53"/>
      <c r="F17" s="53"/>
      <c r="G17" s="53"/>
      <c r="H17" s="53"/>
      <c r="I17" s="53"/>
      <c r="J17" s="53"/>
      <c r="K17" s="53"/>
      <c r="L17" s="53"/>
      <c r="M17" s="58"/>
      <c r="N17" s="58"/>
      <c r="O17" s="58"/>
      <c r="P17" s="58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46" t="s">
        <v>64</v>
      </c>
      <c r="AF17" s="58"/>
      <c r="AG17" s="58"/>
      <c r="AH17" s="58"/>
      <c r="AI17" s="58"/>
      <c r="AJ17" s="58"/>
      <c r="AK17" s="58"/>
      <c r="AL17" s="41"/>
    </row>
    <row r="18" spans="2:38" ht="12" customHeight="1">
      <c r="B18" s="39"/>
      <c r="C18" s="46" t="s">
        <v>65</v>
      </c>
      <c r="D18" s="46"/>
      <c r="E18" s="46"/>
      <c r="F18" s="46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41"/>
    </row>
    <row r="19" spans="2:38" ht="12" customHeight="1">
      <c r="B19" s="39"/>
      <c r="C19" s="46"/>
      <c r="D19" s="46"/>
      <c r="E19" s="46"/>
      <c r="F19" s="46"/>
      <c r="G19" s="74" t="s">
        <v>77</v>
      </c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41"/>
    </row>
    <row r="20" spans="2:38" ht="12" customHeight="1">
      <c r="B20" s="39"/>
      <c r="C20" s="46" t="s">
        <v>66</v>
      </c>
      <c r="D20" s="49"/>
      <c r="E20" s="49"/>
      <c r="F20" s="57" t="s">
        <v>56</v>
      </c>
      <c r="G20" s="65"/>
      <c r="H20" s="65"/>
      <c r="I20" s="44" t="s">
        <v>56</v>
      </c>
      <c r="J20" s="66"/>
      <c r="K20" s="66"/>
      <c r="L20" s="66"/>
      <c r="M20" s="66"/>
      <c r="N20" s="66"/>
      <c r="O20" s="66"/>
      <c r="P20" s="66"/>
      <c r="Q20" s="44"/>
      <c r="R20" s="65" t="s">
        <v>57</v>
      </c>
      <c r="S20" s="65"/>
      <c r="T20" s="42" t="s">
        <v>2</v>
      </c>
      <c r="U20" s="4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72" t="s">
        <v>1</v>
      </c>
      <c r="AI20" s="72"/>
      <c r="AJ20" s="48"/>
      <c r="AK20" s="48"/>
      <c r="AL20" s="41"/>
    </row>
    <row r="21" spans="2:38" ht="12" customHeight="1">
      <c r="B21" s="39"/>
      <c r="C21" s="46" t="s">
        <v>5</v>
      </c>
      <c r="D21" s="46"/>
      <c r="E21" s="46"/>
      <c r="F21" s="46"/>
      <c r="G21" s="46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72" t="s">
        <v>1</v>
      </c>
      <c r="U21" s="72"/>
      <c r="V21" s="47"/>
      <c r="W21" s="47"/>
      <c r="X21" s="47"/>
      <c r="Y21" s="46"/>
      <c r="Z21" s="47"/>
      <c r="AA21" s="47"/>
      <c r="AB21" s="42"/>
      <c r="AC21" s="47"/>
      <c r="AD21" s="47"/>
      <c r="AE21" s="46"/>
      <c r="AF21" s="46"/>
      <c r="AG21" s="46"/>
      <c r="AH21" s="48"/>
      <c r="AI21" s="48"/>
      <c r="AJ21" s="48"/>
      <c r="AK21" s="48"/>
      <c r="AL21" s="41"/>
    </row>
    <row r="22" spans="2:38" ht="12" customHeight="1">
      <c r="B22" s="39"/>
      <c r="C22" s="46" t="s">
        <v>3</v>
      </c>
      <c r="D22" s="49"/>
      <c r="E22" s="49"/>
      <c r="F22" s="49"/>
      <c r="G22" s="49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72" t="s">
        <v>1</v>
      </c>
      <c r="U22" s="72"/>
      <c r="V22" s="59"/>
      <c r="W22" s="59"/>
      <c r="X22" s="59"/>
      <c r="Y22" s="59"/>
      <c r="Z22" s="59"/>
      <c r="AA22" s="59"/>
      <c r="AB22" s="59"/>
      <c r="AC22" s="58"/>
      <c r="AD22" s="58"/>
      <c r="AE22" s="58"/>
      <c r="AF22" s="58"/>
      <c r="AG22" s="58"/>
      <c r="AH22" s="58"/>
      <c r="AI22" s="58"/>
      <c r="AJ22" s="58"/>
      <c r="AK22" s="58"/>
      <c r="AL22" s="41"/>
    </row>
    <row r="23" spans="2:38" ht="12" customHeight="1">
      <c r="B23" s="39"/>
      <c r="C23" s="46" t="s">
        <v>4</v>
      </c>
      <c r="D23" s="49"/>
      <c r="E23" s="49"/>
      <c r="F23" s="49"/>
      <c r="G23" s="49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72" t="s">
        <v>1</v>
      </c>
      <c r="U23" s="72"/>
      <c r="V23" s="59"/>
      <c r="W23" s="59"/>
      <c r="X23" s="59"/>
      <c r="Y23" s="59"/>
      <c r="Z23" s="59"/>
      <c r="AA23" s="59"/>
      <c r="AB23" s="59"/>
      <c r="AC23" s="47"/>
      <c r="AD23" s="47"/>
      <c r="AE23" s="46"/>
      <c r="AF23" s="46"/>
      <c r="AG23" s="46"/>
      <c r="AH23" s="48"/>
      <c r="AI23" s="48"/>
      <c r="AJ23" s="48"/>
      <c r="AK23" s="48"/>
      <c r="AL23" s="41"/>
    </row>
    <row r="24" spans="2:38" ht="12" customHeight="1">
      <c r="B24" s="39"/>
      <c r="C24" s="46" t="s">
        <v>67</v>
      </c>
      <c r="D24" s="46"/>
      <c r="E24" s="46"/>
      <c r="F24" s="46"/>
      <c r="G24" s="66"/>
      <c r="H24" s="66"/>
      <c r="I24" s="66"/>
      <c r="J24" s="66"/>
      <c r="K24" s="66"/>
      <c r="L24" s="66"/>
      <c r="M24" s="66"/>
      <c r="N24" s="48" t="s">
        <v>68</v>
      </c>
      <c r="O24" s="48"/>
      <c r="P24" s="48"/>
      <c r="Q24" s="48"/>
      <c r="R24" s="42"/>
      <c r="S24" s="49"/>
      <c r="T24" s="49"/>
      <c r="U24" s="49"/>
      <c r="V24" s="49"/>
      <c r="W24" s="46"/>
      <c r="X24" s="46"/>
      <c r="Y24" s="46"/>
      <c r="Z24" s="42"/>
      <c r="AA24" s="42"/>
      <c r="AB24" s="42"/>
      <c r="AC24" s="47"/>
      <c r="AD24" s="47"/>
      <c r="AE24" s="46"/>
      <c r="AF24" s="46"/>
      <c r="AG24" s="46"/>
      <c r="AH24" s="48"/>
      <c r="AI24" s="48"/>
      <c r="AJ24" s="48"/>
      <c r="AK24" s="48"/>
      <c r="AL24" s="40"/>
    </row>
    <row r="25" spans="2:38" ht="12" customHeight="1">
      <c r="B25" s="39"/>
      <c r="C25" s="57" t="s">
        <v>56</v>
      </c>
      <c r="D25" s="65"/>
      <c r="E25" s="65"/>
      <c r="F25" s="44" t="s">
        <v>56</v>
      </c>
      <c r="G25" s="66"/>
      <c r="H25" s="66"/>
      <c r="I25" s="66"/>
      <c r="J25" s="66"/>
      <c r="K25" s="66"/>
      <c r="L25" s="66"/>
      <c r="M25" s="66"/>
      <c r="N25" s="44"/>
      <c r="O25" s="65" t="s">
        <v>57</v>
      </c>
      <c r="P25" s="65"/>
      <c r="Q25" s="42" t="s">
        <v>2</v>
      </c>
      <c r="R25" s="49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40"/>
    </row>
    <row r="26" spans="2:38" ht="12" customHeight="1">
      <c r="B26" s="39"/>
      <c r="C26" s="46"/>
      <c r="D26" s="46"/>
      <c r="E26" s="46"/>
      <c r="F26" s="46"/>
      <c r="G26" s="60"/>
      <c r="H26" s="60"/>
      <c r="I26" s="60"/>
      <c r="J26" s="46"/>
      <c r="K26" s="46"/>
      <c r="L26" s="46"/>
      <c r="M26" s="46"/>
      <c r="N26" s="46"/>
      <c r="O26" s="46"/>
      <c r="P26" s="46"/>
      <c r="Q26" s="46"/>
      <c r="R26" s="46"/>
      <c r="S26" s="78" t="s">
        <v>69</v>
      </c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40"/>
    </row>
    <row r="27" spans="2:38" ht="12" customHeight="1">
      <c r="B27" s="39"/>
      <c r="C27" s="46" t="s">
        <v>70</v>
      </c>
      <c r="D27" s="46"/>
      <c r="E27" s="46"/>
      <c r="F27" s="46"/>
      <c r="G27" s="60"/>
      <c r="H27" s="60"/>
      <c r="I27" s="60"/>
      <c r="J27" s="68"/>
      <c r="K27" s="68"/>
      <c r="L27" s="68"/>
      <c r="M27" s="68"/>
      <c r="N27" s="68"/>
      <c r="O27" s="68"/>
      <c r="P27" s="72" t="s">
        <v>1</v>
      </c>
      <c r="Q27" s="72"/>
      <c r="R27" s="46" t="s">
        <v>71</v>
      </c>
      <c r="S27" s="44"/>
      <c r="T27" s="57" t="s">
        <v>56</v>
      </c>
      <c r="U27" s="65"/>
      <c r="V27" s="65"/>
      <c r="W27" s="44" t="s">
        <v>56</v>
      </c>
      <c r="X27" s="66"/>
      <c r="Y27" s="66"/>
      <c r="Z27" s="66"/>
      <c r="AA27" s="66"/>
      <c r="AB27" s="44"/>
      <c r="AC27" s="65" t="s">
        <v>57</v>
      </c>
      <c r="AD27" s="65"/>
      <c r="AE27" s="42" t="s">
        <v>2</v>
      </c>
      <c r="AF27" s="79" t="s">
        <v>72</v>
      </c>
      <c r="AG27" s="79"/>
      <c r="AH27" s="79"/>
      <c r="AI27" s="79"/>
      <c r="AJ27" s="73"/>
      <c r="AK27" s="73"/>
      <c r="AL27" s="40"/>
    </row>
    <row r="28" spans="2:38" ht="12" customHeight="1">
      <c r="B28" s="39"/>
      <c r="C28" s="47"/>
      <c r="D28" s="47"/>
      <c r="E28" s="47"/>
      <c r="F28" s="47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40"/>
    </row>
    <row r="29" spans="2:38" ht="12" customHeight="1">
      <c r="B29" s="39"/>
      <c r="C29" s="47"/>
      <c r="D29" s="47"/>
      <c r="E29" s="47"/>
      <c r="F29" s="47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78" t="s">
        <v>73</v>
      </c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40"/>
    </row>
    <row r="30" spans="2:38" ht="12" customHeight="1">
      <c r="B30" s="39"/>
      <c r="C30" s="47" t="s">
        <v>74</v>
      </c>
      <c r="D30" s="47"/>
      <c r="E30" s="47"/>
      <c r="F30" s="47"/>
      <c r="G30" s="46"/>
      <c r="H30" s="46"/>
      <c r="I30" s="46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2" t="s">
        <v>1</v>
      </c>
      <c r="AK30" s="72"/>
      <c r="AL30" s="40"/>
    </row>
    <row r="31" spans="2:38" ht="12" customHeight="1">
      <c r="B31" s="39"/>
      <c r="C31" s="57" t="s">
        <v>56</v>
      </c>
      <c r="D31" s="65"/>
      <c r="E31" s="65"/>
      <c r="F31" s="44" t="s">
        <v>56</v>
      </c>
      <c r="G31" s="66"/>
      <c r="H31" s="66"/>
      <c r="I31" s="66"/>
      <c r="J31" s="66"/>
      <c r="K31" s="66"/>
      <c r="L31" s="66"/>
      <c r="M31" s="66"/>
      <c r="N31" s="44"/>
      <c r="O31" s="65" t="s">
        <v>57</v>
      </c>
      <c r="P31" s="65"/>
      <c r="Q31" s="42" t="s">
        <v>2</v>
      </c>
      <c r="R31" s="46"/>
      <c r="S31" s="46"/>
      <c r="T31" s="46"/>
      <c r="U31" s="80" t="s">
        <v>75</v>
      </c>
      <c r="V31" s="80"/>
      <c r="W31" s="80"/>
      <c r="X31" s="80"/>
      <c r="Y31" s="80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40"/>
    </row>
    <row r="32" spans="2:38" ht="12" customHeight="1">
      <c r="B32" s="39"/>
      <c r="C32" s="47"/>
      <c r="D32" s="47"/>
      <c r="E32" s="47"/>
      <c r="F32" s="47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78" t="s">
        <v>69</v>
      </c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40"/>
    </row>
    <row r="33" spans="2:38" ht="12" customHeight="1" thickBot="1"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2"/>
    </row>
    <row r="35" spans="2:16" ht="12" customHeight="1">
      <c r="B35" s="82" t="s">
        <v>79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</row>
  </sheetData>
  <sheetProtection sheet="1" objects="1" scenarios="1"/>
  <mergeCells count="67">
    <mergeCell ref="Z32:AK32"/>
    <mergeCell ref="B1:AL1"/>
    <mergeCell ref="B35:P35"/>
    <mergeCell ref="Z28:AK28"/>
    <mergeCell ref="Z29:AK29"/>
    <mergeCell ref="J30:AI30"/>
    <mergeCell ref="AJ30:AK30"/>
    <mergeCell ref="D31:E31"/>
    <mergeCell ref="G31:M31"/>
    <mergeCell ref="O31:P31"/>
    <mergeCell ref="Z31:AK31"/>
    <mergeCell ref="U31:Y31"/>
    <mergeCell ref="J27:O27"/>
    <mergeCell ref="P27:Q27"/>
    <mergeCell ref="AJ27:AK27"/>
    <mergeCell ref="AF27:AI27"/>
    <mergeCell ref="U27:V27"/>
    <mergeCell ref="X27:AA27"/>
    <mergeCell ref="AC27:AD27"/>
    <mergeCell ref="G24:M24"/>
    <mergeCell ref="D25:E25"/>
    <mergeCell ref="G25:M25"/>
    <mergeCell ref="O25:P25"/>
    <mergeCell ref="S25:AK25"/>
    <mergeCell ref="S26:AK26"/>
    <mergeCell ref="H21:S21"/>
    <mergeCell ref="T21:U21"/>
    <mergeCell ref="H22:S22"/>
    <mergeCell ref="T22:U22"/>
    <mergeCell ref="H23:S23"/>
    <mergeCell ref="T23:U23"/>
    <mergeCell ref="G19:AK19"/>
    <mergeCell ref="G20:H20"/>
    <mergeCell ref="J20:P20"/>
    <mergeCell ref="R20:S20"/>
    <mergeCell ref="V20:AG20"/>
    <mergeCell ref="AH20:AI20"/>
    <mergeCell ref="AE3:AK3"/>
    <mergeCell ref="E4:P4"/>
    <mergeCell ref="Q4:R4"/>
    <mergeCell ref="E5:P5"/>
    <mergeCell ref="Q17:AD17"/>
    <mergeCell ref="G18:AK18"/>
    <mergeCell ref="O12:P12"/>
    <mergeCell ref="D12:E12"/>
    <mergeCell ref="Q5:R5"/>
    <mergeCell ref="E6:P6"/>
    <mergeCell ref="Q6:R6"/>
    <mergeCell ref="E7:P7"/>
    <mergeCell ref="Q7:R7"/>
    <mergeCell ref="C14:AK14"/>
    <mergeCell ref="C15:AK15"/>
    <mergeCell ref="C16:AK16"/>
    <mergeCell ref="X4:AI4"/>
    <mergeCell ref="AJ4:AK4"/>
    <mergeCell ref="X6:AI6"/>
    <mergeCell ref="X8:AI8"/>
    <mergeCell ref="C10:Q10"/>
    <mergeCell ref="C11:Q11"/>
    <mergeCell ref="G12:M12"/>
    <mergeCell ref="Y12:Z12"/>
    <mergeCell ref="AB12:AG12"/>
    <mergeCell ref="AI12:AJ12"/>
    <mergeCell ref="X7:AI7"/>
    <mergeCell ref="X9:AI9"/>
    <mergeCell ref="X11:AI11"/>
    <mergeCell ref="X10:AI10"/>
  </mergeCells>
  <hyperlinks>
    <hyperlink ref="B35:P35" location="'Оборотная сторона'!A1" display="Перейти к оборотной стороне"/>
  </hyperlinks>
  <printOptions horizontalCentered="1"/>
  <pageMargins left="0.5905511811023623" right="0.1968503937007874" top="0.3937007874015748" bottom="0.3937007874015748" header="0.1968503937007874" footer="0.1968503937007874"/>
  <pageSetup horizontalDpi="300" verticalDpi="3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AL35"/>
  <sheetViews>
    <sheetView zoomScalePageLayoutView="0" workbookViewId="0" topLeftCell="A1">
      <selection activeCell="A1" sqref="A1"/>
    </sheetView>
  </sheetViews>
  <sheetFormatPr defaultColWidth="2.75390625" defaultRowHeight="12" customHeight="1"/>
  <cols>
    <col min="1" max="3" width="2.75390625" style="35" customWidth="1"/>
    <col min="4" max="16384" width="2.75390625" style="35" customWidth="1"/>
  </cols>
  <sheetData>
    <row r="1" spans="2:38" ht="19.5" customHeight="1" thickBot="1">
      <c r="B1" s="81" t="s">
        <v>81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</row>
    <row r="2" spans="2:38" ht="12" customHeight="1">
      <c r="B2" s="36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8"/>
    </row>
    <row r="3" spans="2:38" ht="39.75" customHeight="1">
      <c r="B3" s="39"/>
      <c r="C3" s="90" t="s">
        <v>82</v>
      </c>
      <c r="D3" s="91"/>
      <c r="E3" s="92"/>
      <c r="F3" s="90" t="s">
        <v>83</v>
      </c>
      <c r="G3" s="91"/>
      <c r="H3" s="92"/>
      <c r="I3" s="93" t="s">
        <v>85</v>
      </c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5"/>
      <c r="AB3" s="93" t="s">
        <v>0</v>
      </c>
      <c r="AC3" s="94"/>
      <c r="AD3" s="94"/>
      <c r="AE3" s="94"/>
      <c r="AF3" s="94"/>
      <c r="AG3" s="95"/>
      <c r="AH3" s="93" t="s">
        <v>84</v>
      </c>
      <c r="AI3" s="94"/>
      <c r="AJ3" s="94"/>
      <c r="AK3" s="95"/>
      <c r="AL3" s="40"/>
    </row>
    <row r="4" spans="2:38" ht="12" customHeight="1">
      <c r="B4" s="39"/>
      <c r="C4" s="96"/>
      <c r="D4" s="97"/>
      <c r="E4" s="97"/>
      <c r="F4" s="97"/>
      <c r="G4" s="97"/>
      <c r="H4" s="97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1"/>
      <c r="AL4" s="40"/>
    </row>
    <row r="5" spans="2:38" ht="12" customHeight="1">
      <c r="B5" s="39"/>
      <c r="C5" s="86"/>
      <c r="D5" s="87"/>
      <c r="E5" s="87"/>
      <c r="F5" s="87"/>
      <c r="G5" s="87"/>
      <c r="H5" s="87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9"/>
      <c r="AL5" s="40"/>
    </row>
    <row r="6" spans="2:38" ht="12" customHeight="1">
      <c r="B6" s="39"/>
      <c r="C6" s="86"/>
      <c r="D6" s="87"/>
      <c r="E6" s="87"/>
      <c r="F6" s="87"/>
      <c r="G6" s="87"/>
      <c r="H6" s="87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9"/>
      <c r="AL6" s="40"/>
    </row>
    <row r="7" spans="2:38" ht="12" customHeight="1">
      <c r="B7" s="39"/>
      <c r="C7" s="86"/>
      <c r="D7" s="87"/>
      <c r="E7" s="87"/>
      <c r="F7" s="87"/>
      <c r="G7" s="87"/>
      <c r="H7" s="87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9"/>
      <c r="AL7" s="40"/>
    </row>
    <row r="8" spans="2:38" ht="12" customHeight="1">
      <c r="B8" s="39"/>
      <c r="C8" s="86"/>
      <c r="D8" s="87"/>
      <c r="E8" s="87"/>
      <c r="F8" s="87"/>
      <c r="G8" s="87"/>
      <c r="H8" s="87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9"/>
      <c r="AL8" s="41"/>
    </row>
    <row r="9" spans="2:38" ht="12" customHeight="1">
      <c r="B9" s="39"/>
      <c r="C9" s="86"/>
      <c r="D9" s="87"/>
      <c r="E9" s="87"/>
      <c r="F9" s="87"/>
      <c r="G9" s="87"/>
      <c r="H9" s="87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9"/>
      <c r="AL9" s="41"/>
    </row>
    <row r="10" spans="2:38" ht="12" customHeight="1">
      <c r="B10" s="39"/>
      <c r="C10" s="86"/>
      <c r="D10" s="87"/>
      <c r="E10" s="87"/>
      <c r="F10" s="87"/>
      <c r="G10" s="87"/>
      <c r="H10" s="87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9"/>
      <c r="AL10" s="41"/>
    </row>
    <row r="11" spans="2:38" ht="12" customHeight="1">
      <c r="B11" s="39"/>
      <c r="C11" s="86"/>
      <c r="D11" s="87"/>
      <c r="E11" s="87"/>
      <c r="F11" s="87"/>
      <c r="G11" s="87"/>
      <c r="H11" s="87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9"/>
      <c r="AL11" s="41"/>
    </row>
    <row r="12" spans="2:38" ht="12" customHeight="1">
      <c r="B12" s="39"/>
      <c r="C12" s="86"/>
      <c r="D12" s="87"/>
      <c r="E12" s="87"/>
      <c r="F12" s="87"/>
      <c r="G12" s="87"/>
      <c r="H12" s="87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  <c r="AL12" s="41"/>
    </row>
    <row r="13" spans="2:38" ht="12" customHeight="1">
      <c r="B13" s="39"/>
      <c r="C13" s="86"/>
      <c r="D13" s="87"/>
      <c r="E13" s="87"/>
      <c r="F13" s="87"/>
      <c r="G13" s="87"/>
      <c r="H13" s="87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9"/>
      <c r="AL13" s="41"/>
    </row>
    <row r="14" spans="2:38" ht="12" customHeight="1">
      <c r="B14" s="39"/>
      <c r="C14" s="86"/>
      <c r="D14" s="87"/>
      <c r="E14" s="87"/>
      <c r="F14" s="87"/>
      <c r="G14" s="87"/>
      <c r="H14" s="87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9"/>
      <c r="AL14" s="41"/>
    </row>
    <row r="15" spans="2:38" ht="12" customHeight="1">
      <c r="B15" s="39"/>
      <c r="C15" s="86"/>
      <c r="D15" s="87"/>
      <c r="E15" s="87"/>
      <c r="F15" s="87"/>
      <c r="G15" s="87"/>
      <c r="H15" s="87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9"/>
      <c r="AL15" s="41"/>
    </row>
    <row r="16" spans="2:38" ht="12" customHeight="1">
      <c r="B16" s="39"/>
      <c r="C16" s="86"/>
      <c r="D16" s="87"/>
      <c r="E16" s="87"/>
      <c r="F16" s="87"/>
      <c r="G16" s="87"/>
      <c r="H16" s="87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9"/>
      <c r="AL16" s="41"/>
    </row>
    <row r="17" spans="2:38" ht="12" customHeight="1">
      <c r="B17" s="39"/>
      <c r="C17" s="86"/>
      <c r="D17" s="87"/>
      <c r="E17" s="87"/>
      <c r="F17" s="87"/>
      <c r="G17" s="87"/>
      <c r="H17" s="87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9"/>
      <c r="AL17" s="41"/>
    </row>
    <row r="18" spans="2:38" ht="12" customHeight="1">
      <c r="B18" s="39"/>
      <c r="C18" s="86"/>
      <c r="D18" s="87"/>
      <c r="E18" s="87"/>
      <c r="F18" s="87"/>
      <c r="G18" s="87"/>
      <c r="H18" s="87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9"/>
      <c r="AL18" s="41"/>
    </row>
    <row r="19" spans="2:38" ht="12" customHeight="1">
      <c r="B19" s="39"/>
      <c r="C19" s="86"/>
      <c r="D19" s="87"/>
      <c r="E19" s="87"/>
      <c r="F19" s="87"/>
      <c r="G19" s="87"/>
      <c r="H19" s="87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9"/>
      <c r="AL19" s="41"/>
    </row>
    <row r="20" spans="2:38" ht="12" customHeight="1">
      <c r="B20" s="39"/>
      <c r="C20" s="86"/>
      <c r="D20" s="87"/>
      <c r="E20" s="87"/>
      <c r="F20" s="87"/>
      <c r="G20" s="87"/>
      <c r="H20" s="87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9"/>
      <c r="AL20" s="41"/>
    </row>
    <row r="21" spans="2:38" ht="12" customHeight="1">
      <c r="B21" s="39"/>
      <c r="C21" s="86"/>
      <c r="D21" s="87"/>
      <c r="E21" s="87"/>
      <c r="F21" s="87"/>
      <c r="G21" s="87"/>
      <c r="H21" s="87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9"/>
      <c r="AL21" s="41"/>
    </row>
    <row r="22" spans="2:38" ht="12" customHeight="1">
      <c r="B22" s="39"/>
      <c r="C22" s="86"/>
      <c r="D22" s="87"/>
      <c r="E22" s="87"/>
      <c r="F22" s="87"/>
      <c r="G22" s="87"/>
      <c r="H22" s="87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9"/>
      <c r="AL22" s="41"/>
    </row>
    <row r="23" spans="2:38" ht="12" customHeight="1">
      <c r="B23" s="39"/>
      <c r="C23" s="86"/>
      <c r="D23" s="87"/>
      <c r="E23" s="87"/>
      <c r="F23" s="87"/>
      <c r="G23" s="87"/>
      <c r="H23" s="87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9"/>
      <c r="AL23" s="41"/>
    </row>
    <row r="24" spans="2:38" ht="12" customHeight="1">
      <c r="B24" s="39"/>
      <c r="C24" s="86"/>
      <c r="D24" s="87"/>
      <c r="E24" s="87"/>
      <c r="F24" s="87"/>
      <c r="G24" s="87"/>
      <c r="H24" s="87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9"/>
      <c r="AL24" s="40"/>
    </row>
    <row r="25" spans="2:38" ht="12" customHeight="1">
      <c r="B25" s="39"/>
      <c r="C25" s="86"/>
      <c r="D25" s="87"/>
      <c r="E25" s="87"/>
      <c r="F25" s="87"/>
      <c r="G25" s="87"/>
      <c r="H25" s="87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9"/>
      <c r="AL25" s="40"/>
    </row>
    <row r="26" spans="2:38" ht="12" customHeight="1">
      <c r="B26" s="39"/>
      <c r="C26" s="86"/>
      <c r="D26" s="87"/>
      <c r="E26" s="87"/>
      <c r="F26" s="87"/>
      <c r="G26" s="87"/>
      <c r="H26" s="87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9"/>
      <c r="AL26" s="40"/>
    </row>
    <row r="27" spans="2:38" ht="12" customHeight="1">
      <c r="B27" s="39"/>
      <c r="C27" s="86"/>
      <c r="D27" s="87"/>
      <c r="E27" s="87"/>
      <c r="F27" s="87"/>
      <c r="G27" s="87"/>
      <c r="H27" s="87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9"/>
      <c r="AL27" s="40"/>
    </row>
    <row r="28" spans="2:38" ht="12" customHeight="1">
      <c r="B28" s="39"/>
      <c r="C28" s="86"/>
      <c r="D28" s="87"/>
      <c r="E28" s="87"/>
      <c r="F28" s="87"/>
      <c r="G28" s="87"/>
      <c r="H28" s="87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9"/>
      <c r="AL28" s="40"/>
    </row>
    <row r="29" spans="2:38" ht="12" customHeight="1">
      <c r="B29" s="39"/>
      <c r="C29" s="83"/>
      <c r="D29" s="84"/>
      <c r="E29" s="84"/>
      <c r="F29" s="84"/>
      <c r="G29" s="84"/>
      <c r="H29" s="84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99"/>
      <c r="AL29" s="40"/>
    </row>
    <row r="30" spans="2:38" ht="12" customHeight="1">
      <c r="B30" s="39"/>
      <c r="C30" s="47"/>
      <c r="D30" s="47"/>
      <c r="E30" s="47"/>
      <c r="F30" s="45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3"/>
      <c r="AK30" s="43"/>
      <c r="AL30" s="40"/>
    </row>
    <row r="31" spans="2:38" ht="12" customHeight="1">
      <c r="B31" s="39"/>
      <c r="C31" s="61"/>
      <c r="D31" s="47"/>
      <c r="E31" s="47"/>
      <c r="F31" s="46"/>
      <c r="G31" s="63"/>
      <c r="H31" s="63"/>
      <c r="I31" s="63"/>
      <c r="J31" s="63"/>
      <c r="K31" s="63"/>
      <c r="L31" s="63"/>
      <c r="M31" s="64" t="s">
        <v>6</v>
      </c>
      <c r="N31" s="46"/>
      <c r="O31" s="47"/>
      <c r="P31" s="47"/>
      <c r="Q31" s="42"/>
      <c r="R31" s="46"/>
      <c r="S31" s="46"/>
      <c r="T31" s="46"/>
      <c r="U31" s="34"/>
      <c r="V31" s="34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40"/>
    </row>
    <row r="32" spans="2:38" ht="12" customHeight="1">
      <c r="B32" s="39"/>
      <c r="C32" s="47"/>
      <c r="D32" s="47"/>
      <c r="E32" s="47"/>
      <c r="F32" s="47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40"/>
    </row>
    <row r="33" spans="2:38" ht="12" customHeight="1" thickBot="1"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2"/>
    </row>
    <row r="35" spans="2:16" ht="12" customHeight="1">
      <c r="B35" s="82" t="s">
        <v>80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</row>
  </sheetData>
  <sheetProtection sheet="1" objects="1" scenarios="1"/>
  <mergeCells count="138">
    <mergeCell ref="AH24:AK24"/>
    <mergeCell ref="C25:E25"/>
    <mergeCell ref="F25:H25"/>
    <mergeCell ref="I25:AA25"/>
    <mergeCell ref="AB25:AG25"/>
    <mergeCell ref="C20:E20"/>
    <mergeCell ref="C21:E21"/>
    <mergeCell ref="I21:AA21"/>
    <mergeCell ref="AB21:AG21"/>
    <mergeCell ref="AH21:AK21"/>
    <mergeCell ref="C22:E22"/>
    <mergeCell ref="F22:H22"/>
    <mergeCell ref="I22:AA22"/>
    <mergeCell ref="AB22:AG22"/>
    <mergeCell ref="AH22:AK22"/>
    <mergeCell ref="AH17:AK17"/>
    <mergeCell ref="C18:E18"/>
    <mergeCell ref="C19:E19"/>
    <mergeCell ref="I19:AA19"/>
    <mergeCell ref="AB19:AG19"/>
    <mergeCell ref="AH19:AK19"/>
    <mergeCell ref="C24:E24"/>
    <mergeCell ref="F24:H24"/>
    <mergeCell ref="AH15:AK15"/>
    <mergeCell ref="C16:E16"/>
    <mergeCell ref="F16:H16"/>
    <mergeCell ref="I16:AA16"/>
    <mergeCell ref="AB16:AG16"/>
    <mergeCell ref="AH16:AK16"/>
    <mergeCell ref="C17:E17"/>
    <mergeCell ref="F17:H17"/>
    <mergeCell ref="F19:H19"/>
    <mergeCell ref="C15:E15"/>
    <mergeCell ref="F15:H15"/>
    <mergeCell ref="I15:AA15"/>
    <mergeCell ref="AB15:AG15"/>
    <mergeCell ref="C23:E23"/>
    <mergeCell ref="F23:H23"/>
    <mergeCell ref="I23:AA23"/>
    <mergeCell ref="AB23:AG23"/>
    <mergeCell ref="I17:AA17"/>
    <mergeCell ref="C14:E14"/>
    <mergeCell ref="F14:H14"/>
    <mergeCell ref="I14:AA14"/>
    <mergeCell ref="AB14:AG14"/>
    <mergeCell ref="AH14:AK14"/>
    <mergeCell ref="F18:H18"/>
    <mergeCell ref="I18:AA18"/>
    <mergeCell ref="AB18:AG18"/>
    <mergeCell ref="AH18:AK18"/>
    <mergeCell ref="AB17:AG17"/>
    <mergeCell ref="C10:E10"/>
    <mergeCell ref="F10:H10"/>
    <mergeCell ref="I10:AA10"/>
    <mergeCell ref="AB10:AG10"/>
    <mergeCell ref="AH10:AK10"/>
    <mergeCell ref="C11:E11"/>
    <mergeCell ref="F11:H11"/>
    <mergeCell ref="I11:AA11"/>
    <mergeCell ref="AB11:AG11"/>
    <mergeCell ref="AH11:AK11"/>
    <mergeCell ref="C8:E8"/>
    <mergeCell ref="F8:H8"/>
    <mergeCell ref="I8:AA8"/>
    <mergeCell ref="AB8:AG8"/>
    <mergeCell ref="AH8:AK8"/>
    <mergeCell ref="C9:E9"/>
    <mergeCell ref="F9:H9"/>
    <mergeCell ref="I9:AA9"/>
    <mergeCell ref="AB9:AG9"/>
    <mergeCell ref="AH9:AK9"/>
    <mergeCell ref="F5:H5"/>
    <mergeCell ref="I5:AA5"/>
    <mergeCell ref="AB5:AG5"/>
    <mergeCell ref="AH5:AK5"/>
    <mergeCell ref="C6:E6"/>
    <mergeCell ref="F6:H6"/>
    <mergeCell ref="I6:AA6"/>
    <mergeCell ref="AB6:AG6"/>
    <mergeCell ref="AH6:AK6"/>
    <mergeCell ref="C7:E7"/>
    <mergeCell ref="F7:H7"/>
    <mergeCell ref="I7:AA7"/>
    <mergeCell ref="AB7:AG7"/>
    <mergeCell ref="AH7:AK7"/>
    <mergeCell ref="B1:AL1"/>
    <mergeCell ref="I4:AA4"/>
    <mergeCell ref="AB4:AG4"/>
    <mergeCell ref="AH4:AK4"/>
    <mergeCell ref="C5:E5"/>
    <mergeCell ref="AB12:AG12"/>
    <mergeCell ref="C12:E12"/>
    <mergeCell ref="F12:H12"/>
    <mergeCell ref="I12:AA12"/>
    <mergeCell ref="AH12:AK12"/>
    <mergeCell ref="C13:E13"/>
    <mergeCell ref="F13:H13"/>
    <mergeCell ref="I13:AA13"/>
    <mergeCell ref="AB13:AG13"/>
    <mergeCell ref="AH13:AK13"/>
    <mergeCell ref="AH29:AK29"/>
    <mergeCell ref="AH27:AK27"/>
    <mergeCell ref="F20:H20"/>
    <mergeCell ref="I20:AA20"/>
    <mergeCell ref="AB20:AG20"/>
    <mergeCell ref="AH20:AK20"/>
    <mergeCell ref="F21:H21"/>
    <mergeCell ref="AH23:AK23"/>
    <mergeCell ref="I24:AA24"/>
    <mergeCell ref="AB24:AG24"/>
    <mergeCell ref="B35:P35"/>
    <mergeCell ref="C3:E3"/>
    <mergeCell ref="F3:H3"/>
    <mergeCell ref="AH3:AK3"/>
    <mergeCell ref="AB3:AG3"/>
    <mergeCell ref="I3:AA3"/>
    <mergeCell ref="C4:E4"/>
    <mergeCell ref="F4:H4"/>
    <mergeCell ref="W31:AK31"/>
    <mergeCell ref="AH28:AK28"/>
    <mergeCell ref="C27:E27"/>
    <mergeCell ref="F27:H27"/>
    <mergeCell ref="I27:AA27"/>
    <mergeCell ref="AB27:AG27"/>
    <mergeCell ref="AH25:AK25"/>
    <mergeCell ref="C26:E26"/>
    <mergeCell ref="F26:H26"/>
    <mergeCell ref="I26:AA26"/>
    <mergeCell ref="AB26:AG26"/>
    <mergeCell ref="AH26:AK26"/>
    <mergeCell ref="C29:E29"/>
    <mergeCell ref="F29:H29"/>
    <mergeCell ref="I29:AA29"/>
    <mergeCell ref="AB29:AG29"/>
    <mergeCell ref="C28:E28"/>
    <mergeCell ref="F28:H28"/>
    <mergeCell ref="I28:AA28"/>
    <mergeCell ref="AB28:AG28"/>
  </mergeCells>
  <hyperlinks>
    <hyperlink ref="B35:P35" location="'Лицевая сторона'!A1" display="Перейти к лицевой стороне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96"/>
  <sheetViews>
    <sheetView zoomScalePageLayoutView="0" workbookViewId="0" topLeftCell="A1">
      <selection activeCell="H66" sqref="H66"/>
    </sheetView>
  </sheetViews>
  <sheetFormatPr defaultColWidth="9.00390625" defaultRowHeight="12.75"/>
  <cols>
    <col min="1" max="1" width="17.00390625" style="2" customWidth="1"/>
    <col min="2" max="2" width="9.00390625" style="2" customWidth="1"/>
    <col min="3" max="3" width="6.625" style="2" customWidth="1"/>
    <col min="4" max="4" width="13.625" style="2" customWidth="1"/>
    <col min="5" max="5" width="23.00390625" style="2" customWidth="1"/>
    <col min="6" max="6" width="9.375" style="2" customWidth="1"/>
    <col min="7" max="7" width="9.125" style="2" customWidth="1"/>
    <col min="8" max="8" width="13.25390625" style="15" customWidth="1"/>
    <col min="9" max="9" width="10.125" style="2" bestFit="1" customWidth="1"/>
    <col min="10" max="12" width="9.125" style="2" customWidth="1"/>
    <col min="13" max="13" width="15.375" style="2" bestFit="1" customWidth="1"/>
    <col min="14" max="16" width="9.125" style="2" customWidth="1"/>
    <col min="17" max="17" width="15.375" style="2" bestFit="1" customWidth="1"/>
    <col min="18" max="16384" width="9.125" style="2" customWidth="1"/>
  </cols>
  <sheetData>
    <row r="1" spans="2:8" ht="15.75">
      <c r="B1" s="3"/>
      <c r="C1" s="3"/>
      <c r="D1" s="3"/>
      <c r="E1" s="4" t="str">
        <f>'Лицевая сторона'!R20</f>
        <v>2008</v>
      </c>
      <c r="H1" s="5"/>
    </row>
    <row r="2" spans="1:19" ht="15.75">
      <c r="A2" s="6" t="s">
        <v>7</v>
      </c>
      <c r="B2" s="7" t="str">
        <f>SUBSTITUTE(B4,F8,F9,1)</f>
        <v>Две тысячи восемь рублей </v>
      </c>
      <c r="E2" s="8"/>
      <c r="H2" s="1"/>
      <c r="I2" s="9"/>
      <c r="J2" s="1"/>
      <c r="K2" s="1"/>
      <c r="L2" s="1"/>
      <c r="M2" s="10" t="s">
        <v>8</v>
      </c>
      <c r="N2" s="103">
        <f ca="1">TODAY()</f>
        <v>44272</v>
      </c>
      <c r="O2" s="103"/>
      <c r="P2" s="9">
        <f>DAY(N2)</f>
        <v>17</v>
      </c>
      <c r="Q2" s="11" t="str">
        <f>IF(Q3&gt;7,S2,S3)</f>
        <v>марта</v>
      </c>
      <c r="R2" s="10">
        <f>YEAR(N2)</f>
        <v>2021</v>
      </c>
      <c r="S2" s="1" t="str">
        <f>IF(Q3=8,"августа",IF(Q3=9,"сентября",IF(Q3=10,"октября",IF(Q3=11,"ноября",IF(Q3=12,"декабря","не отсюда")))))</f>
        <v>не отсюда</v>
      </c>
    </row>
    <row r="3" spans="1:19" ht="12.75">
      <c r="A3" s="6" t="s">
        <v>9</v>
      </c>
      <c r="B3" s="12" t="str">
        <f>SUBSTITUTE(B5,F8,F9,1)</f>
        <v>Две тысячи восемь рублей </v>
      </c>
      <c r="H3" s="1"/>
      <c r="I3" s="1"/>
      <c r="J3" s="1"/>
      <c r="K3" s="104" t="str">
        <f>CONCATENATE(" «  ",P2,"  »  ",Q2,"  ",R2," г.")</f>
        <v> «  17  »  марта  2021 г.</v>
      </c>
      <c r="L3" s="104"/>
      <c r="M3" s="104"/>
      <c r="N3" s="13"/>
      <c r="O3" s="13"/>
      <c r="P3" s="1"/>
      <c r="Q3" s="11">
        <f>MONTH(N2)</f>
        <v>3</v>
      </c>
      <c r="R3" s="1"/>
      <c r="S3" s="1" t="str">
        <f>IF(Q3=1,"января",IF(Q3=2,"февраля",IF(Q3=3,"марта",IF(Q3=4,"апреля",IF(Q3=5,"мая",IF(Q3=6,"июня",IF(Q3=7,"июля","брать не отсюда")))))))</f>
        <v>марта</v>
      </c>
    </row>
    <row r="4" spans="1:2" ht="12.75">
      <c r="A4" s="14" t="s">
        <v>10</v>
      </c>
      <c r="B4" s="12" t="str">
        <f>CONCATENATE(A7,A8,A9,A10)</f>
        <v>две тысячи восемь рублей </v>
      </c>
    </row>
    <row r="5" spans="1:10" s="12" customFormat="1" ht="12.75">
      <c r="A5" s="14" t="s">
        <v>11</v>
      </c>
      <c r="B5" s="12" t="str">
        <f>CONCATENATE(A7,A8,A9,A10,A11,B7,B8,C8)</f>
        <v>две тысячи восемь рублей </v>
      </c>
      <c r="C5" s="2"/>
      <c r="D5" s="2"/>
      <c r="E5" s="2"/>
      <c r="H5" s="16"/>
      <c r="I5" s="16"/>
      <c r="J5" s="16"/>
    </row>
    <row r="6" spans="4:10" ht="12.75" customHeight="1">
      <c r="D6" s="15"/>
      <c r="H6" s="16"/>
      <c r="I6" s="16"/>
      <c r="J6" s="16"/>
    </row>
    <row r="7" spans="1:10" ht="12.75" customHeight="1">
      <c r="A7" s="17">
        <f>CONCATENATE(IF(B14=0,"",E14),IF(B15=0,"",IF(C16&lt;20,IF(C16&lt;16,IF(C16&lt;10,E15,D16),F16),E15)),IF(B16=0,"",IF(NOT(B15=1),E16,"")),F17)</f>
      </c>
      <c r="D7" s="15"/>
      <c r="F7" s="18">
        <f>CODE(B5)</f>
        <v>228</v>
      </c>
      <c r="G7" s="17"/>
      <c r="H7" s="16"/>
      <c r="I7" s="16"/>
      <c r="J7" s="16"/>
    </row>
    <row r="8" spans="1:17" ht="12.75" customHeight="1">
      <c r="A8" s="17">
        <f>CONCATENATE(IF(B18=0,"",E18),IF(B19=0,"",IF(C20&lt;20,IF(C20&lt;16,IF(C20&lt;10,E19,D20),F20),E19)),IF(B20=0,"",IF(NOT(B19=1),E20,"")),F21)</f>
      </c>
      <c r="B8" s="19"/>
      <c r="D8" s="20"/>
      <c r="F8" s="18" t="str">
        <f>CHAR(F7)</f>
        <v>д</v>
      </c>
      <c r="G8" s="17"/>
      <c r="H8" s="16"/>
      <c r="I8" s="16"/>
      <c r="J8" s="16"/>
      <c r="Q8" s="21"/>
    </row>
    <row r="9" spans="1:10" s="17" customFormat="1" ht="12.75" customHeight="1">
      <c r="A9" s="17" t="str">
        <f>CONCATENATE(IF(B22=0,"",E22),IF(B23=0,"",IF(C24&lt;20,IF(C24&lt;16,IF(C24&lt;10,E23,D24),F24),E23)),IF(B24=0,"",IF(NOT(B23=1),E24,"")),F25)</f>
        <v>две тысячи </v>
      </c>
      <c r="D9" s="16"/>
      <c r="E9" s="22"/>
      <c r="F9" s="18" t="str">
        <f>PROPER(F8)</f>
        <v>Д</v>
      </c>
      <c r="H9" s="16"/>
      <c r="I9" s="16"/>
      <c r="J9" s="16"/>
    </row>
    <row r="10" spans="1:10" s="17" customFormat="1" ht="12.75" customHeight="1">
      <c r="A10" s="17" t="str">
        <f>CONCATENATE(IF(B26=0,"",E26),IF(B27=0,"",IF(C28&lt;20,IF(C28&lt;16,IF(C28&lt;10,E27,D28),F28),E27)),IF(B28=0,"",IF(NOT(B27=1),E28,"")),F29)</f>
        <v>восемь рублей </v>
      </c>
      <c r="D10" s="16"/>
      <c r="E10" s="22"/>
      <c r="H10" s="16"/>
      <c r="I10" s="16"/>
      <c r="J10" s="16"/>
    </row>
    <row r="11" spans="1:13" s="17" customFormat="1" ht="12.75">
      <c r="A11" s="23"/>
      <c r="D11" s="16"/>
      <c r="E11" s="22"/>
      <c r="M11" s="24"/>
    </row>
    <row r="12" spans="1:13" s="17" customFormat="1" ht="12.75">
      <c r="A12" s="23"/>
      <c r="E12" s="25">
        <f>TRUNC(E1)</f>
        <v>2008</v>
      </c>
      <c r="F12" s="17" t="s">
        <v>12</v>
      </c>
      <c r="H12" s="16"/>
      <c r="M12" s="26"/>
    </row>
    <row r="13" spans="1:8" s="17" customFormat="1" ht="12.75">
      <c r="A13" s="27">
        <f>TRUNC(A14/10)</f>
        <v>0</v>
      </c>
      <c r="B13" s="16"/>
      <c r="H13" s="16"/>
    </row>
    <row r="14" spans="1:8" s="17" customFormat="1" ht="12.75">
      <c r="A14" s="27">
        <f>TRUNC(A15/10)</f>
        <v>0</v>
      </c>
      <c r="B14" s="16">
        <f>TRUNC(RIGHT(A14))</f>
        <v>0</v>
      </c>
      <c r="C14" s="17">
        <f>B14</f>
        <v>0</v>
      </c>
      <c r="E14" s="28" t="str">
        <f>IF(B14=1,E42,IF(B14=2,G34,IF(B14=3,G35,IF(B14=4,G36,IF(B14=5,G37,IF(B14=6,G38,IF(B14=7,G39,IF(B14=8,G40,G41))))))))</f>
        <v>девятьсот </v>
      </c>
      <c r="H14" s="16"/>
    </row>
    <row r="15" spans="1:8" s="17" customFormat="1" ht="12.75">
      <c r="A15" s="27">
        <f>TRUNC(A16/10)</f>
        <v>0</v>
      </c>
      <c r="B15" s="16">
        <f>TRUNC(RIGHT(A15))</f>
        <v>0</v>
      </c>
      <c r="C15" s="17">
        <f>IF(B15=1,"",B15)</f>
        <v>0</v>
      </c>
      <c r="E15" s="29">
        <f>IF(OR(C15=0,B15=1),"",IF(B15=2,E34,IF(B15=3,E35,IF(B15=4,E36,IF(B15=5,E37,IF(B15=6,E38,IF(B15=7,E39,IF(B15=8,E40,E41))))))))</f>
      </c>
      <c r="H15" s="16"/>
    </row>
    <row r="16" spans="1:8" s="17" customFormat="1" ht="12.75">
      <c r="A16" s="27">
        <f>TRUNC(A18/10)</f>
        <v>0</v>
      </c>
      <c r="B16" s="16">
        <f>TRUNC(RIGHT(A16))</f>
        <v>0</v>
      </c>
      <c r="C16" s="17">
        <f>IF(B15=1,B16+10,IF(B16=0,0,B16))</f>
        <v>0</v>
      </c>
      <c r="D16" s="17">
        <f>IF(AND(C16&gt;9,C16&lt;16),IF(C16=10,D33,IF(C16=11,D34,IF(C16=12,D35,IF(C16=13,D36,IF(C16=14,D37,IF(C16=15,D38,)))))),"")</f>
      </c>
      <c r="E16" s="29" t="str">
        <f>IF(B16=1,A33,IF(B16=2,A34,IF(B16=3,A35,IF(B16=4,A36,IF(B16=5,A37,IF(B16=6,A38,IF(B16=7,A39,IF(B16=8,A40,A41))))))))</f>
        <v>девять </v>
      </c>
      <c r="F16" s="17">
        <f>IF(AND(C16&gt;15,C16&lt;20),IF(C16=16,D39,IF(C16=17,D40,IF(C16=18,D41,IF(C16=19,D42,)))),"")</f>
      </c>
      <c r="H16" s="16"/>
    </row>
    <row r="17" spans="1:8" s="17" customFormat="1" ht="12.75">
      <c r="A17" s="27"/>
      <c r="B17" s="16"/>
      <c r="D17" s="16"/>
      <c r="E17" s="17">
        <f>B16+B15*10+B14*100</f>
        <v>0</v>
      </c>
      <c r="F17" s="17">
        <f>IF(E17=0,"",IF(B15=1,"миллиардов ",IF(B16=1,"милиард ",IF(OR(B16=2,B16=3,B16=4),"миллиарда ","милиардов "))))</f>
      </c>
      <c r="H17" s="16"/>
    </row>
    <row r="18" spans="1:8" s="17" customFormat="1" ht="12.75">
      <c r="A18" s="27">
        <f>TRUNC(A19/10)</f>
        <v>0</v>
      </c>
      <c r="B18" s="16">
        <f>TRUNC(RIGHT(A18))</f>
        <v>0</v>
      </c>
      <c r="C18" s="17">
        <f>B18</f>
        <v>0</v>
      </c>
      <c r="E18" s="28" t="str">
        <f>IF(B18=1,E42,IF(B18=2,G34,IF(B18=3,G35,IF(B18=4,G36,IF(B18=5,G37,IF(B18=6,G38,IF(B18=7,G39,IF(B18=8,G40,G41))))))))</f>
        <v>девятьсот </v>
      </c>
      <c r="H18" s="16"/>
    </row>
    <row r="19" spans="1:6" ht="12.75">
      <c r="A19" s="27">
        <f>TRUNC(A20/10)</f>
        <v>0</v>
      </c>
      <c r="B19" s="16">
        <f>TRUNC(RIGHT(A19))</f>
        <v>0</v>
      </c>
      <c r="C19" s="17">
        <f>IF(B19=1,"",B19)</f>
        <v>0</v>
      </c>
      <c r="D19" s="17"/>
      <c r="E19" s="29">
        <f>IF(OR(C19=0,B19=1),"",IF(B19=2,E34,IF(B19=3,E35,IF(B19=4,E36,IF(B19=5,E37,IF(B19=6,E38,IF(B19=7,E39,IF(B19=8,E40,E41))))))))</f>
      </c>
      <c r="F19" s="17"/>
    </row>
    <row r="20" spans="1:6" s="17" customFormat="1" ht="12.75">
      <c r="A20" s="27">
        <f>TRUNC(A22/10)</f>
        <v>0</v>
      </c>
      <c r="B20" s="16">
        <f>TRUNC(RIGHT(A20))</f>
        <v>0</v>
      </c>
      <c r="C20" s="17">
        <f>IF(B19=1,B20+10,IF(B20=0,0,B20))</f>
        <v>0</v>
      </c>
      <c r="D20" s="17">
        <f>IF(AND(C20&gt;9,C20&lt;16),IF(C20=10,D33,IF(C20=11,D34,IF(C20=12,D35,IF(C20=13,D36,IF(C20=14,D37,IF(C20=15,D38,)))))),"")</f>
      </c>
      <c r="E20" s="29" t="str">
        <f>IF(B20=1,A33,IF(B20=2,A34,IF(B20=3,A35,IF(B20=4,A36,IF(B20=5,A37,IF(B20=6,A38,IF(B20=7,A39,IF(B20=8,A40,A41))))))))</f>
        <v>девять </v>
      </c>
      <c r="F20" s="17">
        <f>IF(AND(C20&gt;15,C20&lt;20),IF(C20=16,D39,IF(C20=17,D40,IF(C20=18,D41,IF(C20=19,D42,)))),"")</f>
      </c>
    </row>
    <row r="21" spans="1:6" s="17" customFormat="1" ht="12.75">
      <c r="A21" s="27"/>
      <c r="B21" s="16"/>
      <c r="E21" s="17">
        <f>B20+B19*10+B18*100</f>
        <v>0</v>
      </c>
      <c r="F21" s="17">
        <f>IF(E21=0,"",IF(B19=1,"миллионов ",IF(B20=1,"миллион ",IF(OR(B20=2,B20=3,B20=4),"миллиона ","миллионов "))))</f>
      </c>
    </row>
    <row r="22" spans="1:9" s="17" customFormat="1" ht="12.75">
      <c r="A22" s="27">
        <f>TRUNC(A23/10)</f>
        <v>0</v>
      </c>
      <c r="B22" s="16">
        <f>TRUNC(RIGHT(A22))</f>
        <v>0</v>
      </c>
      <c r="C22" s="17">
        <f>B22</f>
        <v>0</v>
      </c>
      <c r="E22" s="28" t="str">
        <f>IF(B22=1,E42,IF(B22=2,G34,IF(B22=3,G35,IF(B22=4,G36,IF(B22=5,G37,IF(B22=6,G38,IF(B22=7,G39,IF(B22=8,G40,G41))))))))</f>
        <v>девятьсот </v>
      </c>
      <c r="I22" s="24"/>
    </row>
    <row r="23" spans="1:5" s="17" customFormat="1" ht="12.75">
      <c r="A23" s="27">
        <f>TRUNC(A24/10)</f>
        <v>0</v>
      </c>
      <c r="B23" s="16">
        <f>TRUNC(RIGHT(A23))</f>
        <v>0</v>
      </c>
      <c r="C23" s="17">
        <f>IF(B23=1,"",B23)</f>
        <v>0</v>
      </c>
      <c r="E23" s="29">
        <f>IF(OR(C23=0,B23=1),"",IF(B23=2,E34,IF(B23=3,E35,IF(B23=4,E36,IF(B23=5,E37,IF(B23=6,E38,IF(B23=7,E39,IF(B23=8,E40,E41))))))))</f>
      </c>
    </row>
    <row r="24" spans="1:6" s="17" customFormat="1" ht="12.75">
      <c r="A24" s="27">
        <f>TRUNC(A26/10)</f>
        <v>2</v>
      </c>
      <c r="B24" s="16">
        <f>TRUNC(RIGHT(A24))</f>
        <v>2</v>
      </c>
      <c r="C24" s="17">
        <f>IF(B23=1,B24+10,IF(B24=0,0,B24))</f>
        <v>2</v>
      </c>
      <c r="D24" s="17">
        <f>IF(AND(C24&gt;9,C24&lt;16),IF(C24=10,D33,IF(C24=11,D34,IF(C24=12,D35,IF(C24=13,D36,IF(C24=14,D37,IF(C24=15,D38,)))))),"")</f>
      </c>
      <c r="E24" s="29" t="str">
        <f>IF(B24=1,B33,IF(B24=2,B34,IF(B24=3,A35,IF(B24=4,A36,IF(B24=5,A37,IF(B24=6,A38,IF(B24=7,A39,IF(B24=8,A40,A41))))))))</f>
        <v>две </v>
      </c>
      <c r="F24" s="17">
        <f>IF(AND(C24&gt;15,C24&lt;20),IF(C24=16,D39,IF(C24=17,D40,IF(C24=18,D41,IF(C24=19,D42,)))),"")</f>
      </c>
    </row>
    <row r="25" spans="1:6" s="17" customFormat="1" ht="12.75">
      <c r="A25" s="27"/>
      <c r="B25" s="16"/>
      <c r="E25" s="29">
        <f>B22*100+B23*10+B24</f>
        <v>2</v>
      </c>
      <c r="F25" s="17" t="str">
        <f>IF(E25=0,"",IF(B23=1,"тысяч ",IF(B24=1,"тысяча ",IF(OR(B24=2,B24=3,B24=4),"тысячи ","тысяч "))))</f>
        <v>тысячи </v>
      </c>
    </row>
    <row r="26" spans="1:5" s="17" customFormat="1" ht="12.75">
      <c r="A26" s="27">
        <f>TRUNC(A27/10)</f>
        <v>20</v>
      </c>
      <c r="B26" s="16">
        <f>TRUNC(RIGHT(A26))</f>
        <v>0</v>
      </c>
      <c r="C26" s="17">
        <f>B26</f>
        <v>0</v>
      </c>
      <c r="E26" s="28" t="str">
        <f>IF(B26=1,E42,IF(B26=2,G34,IF(B26=3,G35,IF(B26=4,G36,IF(B26=5,G37,IF(B26=6,G38,IF(B26=7,G39,IF(B26=8,G40,G41))))))))</f>
        <v>девятьсот </v>
      </c>
    </row>
    <row r="27" spans="1:7" s="17" customFormat="1" ht="12.75">
      <c r="A27" s="27">
        <f>TRUNC(A28/10)</f>
        <v>200</v>
      </c>
      <c r="B27" s="30">
        <f>TRUNC(RIGHT(A27))</f>
        <v>0</v>
      </c>
      <c r="C27" s="17">
        <f>IF(B27=1,"",B27)</f>
        <v>0</v>
      </c>
      <c r="E27" s="29">
        <f>IF(OR(C27=0,B27=1),"",IF(C27=2,E34,IF(C27=3,E35,IF(C27=4,E36,IF(C27=5,E37,IF(C27=6,E38,IF(C27=7,E39,IF(C27=8,E40,E41))))))))</f>
      </c>
      <c r="G27" s="16"/>
    </row>
    <row r="28" spans="1:7" s="17" customFormat="1" ht="12.75">
      <c r="A28" s="27">
        <f>E12</f>
        <v>2008</v>
      </c>
      <c r="B28" s="16">
        <f>TRUNC(RIGHT(A28))</f>
        <v>8</v>
      </c>
      <c r="C28" s="17">
        <f>IF(B27=1,B28+10,IF(B28=0,0,B28))</f>
        <v>8</v>
      </c>
      <c r="D28" s="17">
        <f>IF(AND(C28&gt;9,C28&lt;16),IF(C28=10,D33,IF(C28=11,D34,IF(C28=12,D35,IF(C28=13,D36,IF(C28=14,D37,IF(C28=15,D38,)))))),"")</f>
      </c>
      <c r="E28" s="29" t="str">
        <f>IF(B28=1,A33,IF(B28=2,A34,IF(B28=3,A35,IF(B28=4,A36,IF(B28=5,A37,IF(B28=6,A38,IF(B28=7,A39,IF(B28=8,A40,A41))))))))</f>
        <v>восемь </v>
      </c>
      <c r="F28" s="17">
        <f>IF(AND(C28&gt;15,C28&lt;20),IF(C28=16,D39,IF(C28=17,D40,IF(C28=18,D41,IF(C28=19,D42,)))),"")</f>
      </c>
      <c r="G28" s="16"/>
    </row>
    <row r="29" spans="1:7" s="17" customFormat="1" ht="12.75">
      <c r="A29" s="23"/>
      <c r="B29" s="30"/>
      <c r="C29" s="16"/>
      <c r="E29" s="29">
        <f>B26*100+B27*10+B28</f>
        <v>8</v>
      </c>
      <c r="F29" s="17" t="str">
        <f>IF(E29+E25+E21+E17=0,"ноль рублей ",IF(C28=1,"рубль ",IF(OR(C28=2,C28=3,C28=4),"рубля ","рублей ")))</f>
        <v>рублей </v>
      </c>
      <c r="G29" s="16"/>
    </row>
    <row r="30" spans="1:8" s="17" customFormat="1" ht="12.75">
      <c r="A30" s="31">
        <f>ROUND(100*(E1-E12),0)</f>
        <v>0</v>
      </c>
      <c r="C30" s="16">
        <f>TRUNC(A30/10)</f>
        <v>0</v>
      </c>
      <c r="E30" s="29">
        <f>IF(OR(C30=1,C30=0),"",IF(C30=2,E34,IF(C30=3,E35,IF(C30=4,E36,IF(C30=5,E37,IF(C30=6,E38,IF(C30=7,E39,IF(C30=8,E40,E41))))))))</f>
      </c>
      <c r="H30" s="16"/>
    </row>
    <row r="31" spans="3:8" s="17" customFormat="1" ht="12.75">
      <c r="C31" s="16">
        <f>TRUNC(A30-C30*10)</f>
        <v>0</v>
      </c>
      <c r="E31" s="29" t="str">
        <f>IF(C31=1,B33,IF(C31=2,B34,IF(C31=3,A35,IF(C31=4,A36,IF(C31=5,A37,IF(C31=6,A38,IF(C31=7,A39,IF(C31=8,A40,A41))))))))</f>
        <v>девять </v>
      </c>
      <c r="H31" s="16"/>
    </row>
    <row r="32" s="17" customFormat="1" ht="12.75">
      <c r="H32" s="16"/>
    </row>
    <row r="33" spans="1:8" s="17" customFormat="1" ht="12.75">
      <c r="A33" s="17" t="s">
        <v>13</v>
      </c>
      <c r="B33" s="17" t="s">
        <v>14</v>
      </c>
      <c r="D33" s="17" t="s">
        <v>15</v>
      </c>
      <c r="H33" s="16"/>
    </row>
    <row r="34" spans="1:7" s="17" customFormat="1" ht="12.75">
      <c r="A34" s="17" t="s">
        <v>16</v>
      </c>
      <c r="B34" s="17" t="s">
        <v>17</v>
      </c>
      <c r="D34" s="17" t="s">
        <v>18</v>
      </c>
      <c r="E34" s="17" t="s">
        <v>19</v>
      </c>
      <c r="G34" s="17" t="s">
        <v>20</v>
      </c>
    </row>
    <row r="35" spans="1:7" s="17" customFormat="1" ht="12.75">
      <c r="A35" s="17" t="s">
        <v>21</v>
      </c>
      <c r="D35" s="17" t="s">
        <v>22</v>
      </c>
      <c r="E35" s="17" t="s">
        <v>23</v>
      </c>
      <c r="G35" s="17" t="s">
        <v>24</v>
      </c>
    </row>
    <row r="36" spans="1:7" s="17" customFormat="1" ht="12.75">
      <c r="A36" s="17" t="s">
        <v>25</v>
      </c>
      <c r="D36" s="17" t="s">
        <v>26</v>
      </c>
      <c r="E36" s="17" t="s">
        <v>27</v>
      </c>
      <c r="G36" s="17" t="s">
        <v>28</v>
      </c>
    </row>
    <row r="37" spans="1:7" s="17" customFormat="1" ht="12.75">
      <c r="A37" s="17" t="s">
        <v>29</v>
      </c>
      <c r="D37" s="17" t="s">
        <v>30</v>
      </c>
      <c r="E37" s="17" t="s">
        <v>31</v>
      </c>
      <c r="G37" s="17" t="s">
        <v>32</v>
      </c>
    </row>
    <row r="38" spans="1:7" s="17" customFormat="1" ht="12.75">
      <c r="A38" s="17" t="s">
        <v>33</v>
      </c>
      <c r="D38" s="17" t="s">
        <v>34</v>
      </c>
      <c r="E38" s="17" t="s">
        <v>35</v>
      </c>
      <c r="G38" s="17" t="s">
        <v>36</v>
      </c>
    </row>
    <row r="39" spans="1:7" s="17" customFormat="1" ht="12.75">
      <c r="A39" s="17" t="s">
        <v>37</v>
      </c>
      <c r="D39" s="17" t="s">
        <v>38</v>
      </c>
      <c r="E39" s="17" t="s">
        <v>39</v>
      </c>
      <c r="G39" s="17" t="s">
        <v>40</v>
      </c>
    </row>
    <row r="40" spans="1:7" s="17" customFormat="1" ht="12.75">
      <c r="A40" s="32" t="s">
        <v>41</v>
      </c>
      <c r="D40" s="17" t="s">
        <v>42</v>
      </c>
      <c r="E40" s="17" t="s">
        <v>43</v>
      </c>
      <c r="G40" s="17" t="s">
        <v>44</v>
      </c>
    </row>
    <row r="41" spans="1:7" s="17" customFormat="1" ht="12.75">
      <c r="A41" s="17" t="s">
        <v>45</v>
      </c>
      <c r="D41" s="17" t="s">
        <v>46</v>
      </c>
      <c r="E41" s="17" t="s">
        <v>47</v>
      </c>
      <c r="G41" s="17" t="s">
        <v>48</v>
      </c>
    </row>
    <row r="42" spans="4:8" s="17" customFormat="1" ht="12.75">
      <c r="D42" s="17" t="s">
        <v>49</v>
      </c>
      <c r="E42" s="17" t="s">
        <v>50</v>
      </c>
      <c r="H42" s="16"/>
    </row>
    <row r="43" s="17" customFormat="1" ht="12.75">
      <c r="H43" s="16"/>
    </row>
    <row r="44" s="17" customFormat="1" ht="12.75">
      <c r="H44" s="16"/>
    </row>
    <row r="45" s="17" customFormat="1" ht="12.75">
      <c r="H45" s="16"/>
    </row>
    <row r="46" s="17" customFormat="1" ht="12.75">
      <c r="H46" s="16"/>
    </row>
    <row r="47" s="17" customFormat="1" ht="12.75">
      <c r="H47" s="16"/>
    </row>
    <row r="48" s="17" customFormat="1" ht="12.75">
      <c r="H48" s="16"/>
    </row>
    <row r="96" spans="1:4" ht="12.75">
      <c r="A96" s="102"/>
      <c r="B96" s="102"/>
      <c r="C96" s="102"/>
      <c r="D96" s="102"/>
    </row>
  </sheetData>
  <sheetProtection password="D9F7" sheet="1" objects="1" scenarios="1"/>
  <mergeCells count="3">
    <mergeCell ref="A96:D96"/>
    <mergeCell ref="N2:O2"/>
    <mergeCell ref="K3:M3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2008-08-07T10:51:04Z</cp:lastPrinted>
  <dcterms:created xsi:type="dcterms:W3CDTF">2003-10-18T11:05:50Z</dcterms:created>
  <dcterms:modified xsi:type="dcterms:W3CDTF">2021-03-17T09:04:28Z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